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carnet-my.sharepoint.com/personal/petra_puh_skole_hr/Documents/Petra/Školski odbor/Školski odbori održani u 2024. godini/62. sjednica ŠO/Materijal/Nakon ŠO/"/>
    </mc:Choice>
  </mc:AlternateContent>
  <xr:revisionPtr revIDLastSave="25" documentId="13_ncr:1_{AAA58A6E-E617-41A6-B5B7-AE68BF665B3C}" xr6:coauthVersionLast="47" xr6:coauthVersionMax="47" xr10:uidLastSave="{15166D1B-4361-44B8-B490-840666D3D183}"/>
  <bookViews>
    <workbookView xWindow="-120" yWindow="-120" windowWidth="29040" windowHeight="15720" xr2:uid="{00000000-000D-0000-FFFF-FFFF00000000}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8" l="1"/>
  <c r="H149" i="7" l="1"/>
  <c r="I149" i="7"/>
  <c r="I148" i="7" s="1"/>
  <c r="I147" i="7" s="1"/>
  <c r="H148" i="7"/>
  <c r="H147" i="7" s="1"/>
  <c r="E148" i="7"/>
  <c r="F148" i="7"/>
  <c r="G148" i="7"/>
  <c r="G155" i="7"/>
  <c r="G147" i="7"/>
  <c r="H218" i="7"/>
  <c r="I218" i="7"/>
  <c r="G218" i="7"/>
  <c r="I206" i="7"/>
  <c r="H211" i="7"/>
  <c r="H206" i="7" s="1"/>
  <c r="I211" i="7"/>
  <c r="G211" i="7"/>
  <c r="F28" i="10"/>
  <c r="H84" i="7"/>
  <c r="H83" i="7" s="1"/>
  <c r="H82" i="7" s="1"/>
  <c r="H81" i="7" s="1"/>
  <c r="H80" i="7" s="1"/>
  <c r="H79" i="7" s="1"/>
  <c r="H78" i="7" s="1"/>
  <c r="H77" i="7" s="1"/>
  <c r="H76" i="7" s="1"/>
  <c r="H75" i="7" s="1"/>
  <c r="H74" i="7" s="1"/>
  <c r="H73" i="7" s="1"/>
  <c r="H72" i="7" s="1"/>
  <c r="H71" i="7" s="1"/>
  <c r="H70" i="7" s="1"/>
  <c r="H69" i="7" s="1"/>
  <c r="H68" i="7" s="1"/>
  <c r="H67" i="7" s="1"/>
  <c r="H66" i="7" s="1"/>
  <c r="H65" i="7" s="1"/>
  <c r="H88" i="7"/>
  <c r="H87" i="7" s="1"/>
  <c r="H86" i="7" s="1"/>
  <c r="H92" i="7"/>
  <c r="H91" i="7" s="1"/>
  <c r="H90" i="7" s="1"/>
  <c r="H98" i="7"/>
  <c r="H97" i="7" s="1"/>
  <c r="H96" i="7" s="1"/>
  <c r="H103" i="7"/>
  <c r="H102" i="7" s="1"/>
  <c r="H116" i="7"/>
  <c r="H115" i="7" s="1"/>
  <c r="H114" i="7" s="1"/>
  <c r="H113" i="7" s="1"/>
  <c r="H112" i="7" s="1"/>
  <c r="H111" i="7" s="1"/>
  <c r="H110" i="7" s="1"/>
  <c r="H109" i="7" s="1"/>
  <c r="H108" i="7" s="1"/>
  <c r="H107" i="7" s="1"/>
  <c r="H106" i="7" s="1"/>
  <c r="H120" i="7"/>
  <c r="H119" i="7" s="1"/>
  <c r="H118" i="7" s="1"/>
  <c r="H124" i="7"/>
  <c r="H123" i="7" s="1"/>
  <c r="H122" i="7" s="1"/>
  <c r="H128" i="7"/>
  <c r="H127" i="7" s="1"/>
  <c r="H136" i="7"/>
  <c r="H135" i="7" s="1"/>
  <c r="H134" i="7" s="1"/>
  <c r="H133" i="7" s="1"/>
  <c r="H132" i="7" s="1"/>
  <c r="H131" i="7" s="1"/>
  <c r="I116" i="7"/>
  <c r="I115" i="7" s="1"/>
  <c r="I114" i="7" s="1"/>
  <c r="I120" i="7"/>
  <c r="I119" i="7" s="1"/>
  <c r="I118" i="7" s="1"/>
  <c r="I124" i="7"/>
  <c r="I123" i="7" s="1"/>
  <c r="I122" i="7" s="1"/>
  <c r="I128" i="7"/>
  <c r="I127" i="7" s="1"/>
  <c r="I136" i="7"/>
  <c r="I135" i="7" s="1"/>
  <c r="I134" i="7" s="1"/>
  <c r="I133" i="7" s="1"/>
  <c r="I132" i="7" s="1"/>
  <c r="I131" i="7" s="1"/>
  <c r="E203" i="7"/>
  <c r="E202" i="7" s="1"/>
  <c r="E201" i="7" s="1"/>
  <c r="F203" i="7"/>
  <c r="F202" i="7" s="1"/>
  <c r="F201" i="7" s="1"/>
  <c r="G39" i="7"/>
  <c r="H39" i="7"/>
  <c r="I39" i="7"/>
  <c r="B36" i="8"/>
  <c r="C36" i="8"/>
  <c r="G167" i="7"/>
  <c r="H203" i="7"/>
  <c r="H202" i="7" s="1"/>
  <c r="H201" i="7" s="1"/>
  <c r="I203" i="7"/>
  <c r="I202" i="7" s="1"/>
  <c r="I201" i="7" s="1"/>
  <c r="G203" i="7"/>
  <c r="G202" i="7" s="1"/>
  <c r="G201" i="7" s="1"/>
  <c r="G199" i="7"/>
  <c r="G198" i="7" s="1"/>
  <c r="G197" i="7" s="1"/>
  <c r="H199" i="7"/>
  <c r="H198" i="7" s="1"/>
  <c r="H197" i="7" s="1"/>
  <c r="I199" i="7"/>
  <c r="I198" i="7" s="1"/>
  <c r="I197" i="7" s="1"/>
  <c r="H157" i="7"/>
  <c r="H156" i="7" s="1"/>
  <c r="I157" i="7"/>
  <c r="I156" i="7" s="1"/>
  <c r="G157" i="7"/>
  <c r="G156" i="7" s="1"/>
  <c r="H151" i="7"/>
  <c r="H150" i="7" s="1"/>
  <c r="I229" i="7"/>
  <c r="I228" i="7" s="1"/>
  <c r="I227" i="7" s="1"/>
  <c r="H229" i="7"/>
  <c r="H228" i="7" s="1"/>
  <c r="H227" i="7" s="1"/>
  <c r="G229" i="7"/>
  <c r="G228" i="7" s="1"/>
  <c r="G227" i="7" s="1"/>
  <c r="F229" i="7"/>
  <c r="F228" i="7" s="1"/>
  <c r="F227" i="7" s="1"/>
  <c r="E228" i="7"/>
  <c r="E227" i="7" s="1"/>
  <c r="I224" i="7"/>
  <c r="I223" i="7" s="1"/>
  <c r="H224" i="7"/>
  <c r="H223" i="7" s="1"/>
  <c r="G224" i="7"/>
  <c r="G223" i="7" s="1"/>
  <c r="F224" i="7"/>
  <c r="F223" i="7" s="1"/>
  <c r="E224" i="7"/>
  <c r="E223" i="7" s="1"/>
  <c r="I220" i="7"/>
  <c r="I219" i="7" s="1"/>
  <c r="H220" i="7"/>
  <c r="H219" i="7" s="1"/>
  <c r="G220" i="7"/>
  <c r="G219" i="7" s="1"/>
  <c r="F219" i="7"/>
  <c r="E220" i="7"/>
  <c r="E219" i="7" s="1"/>
  <c r="I215" i="7"/>
  <c r="I214" i="7" s="1"/>
  <c r="H215" i="7"/>
  <c r="H214" i="7" s="1"/>
  <c r="G215" i="7"/>
  <c r="G214" i="7" s="1"/>
  <c r="F214" i="7"/>
  <c r="E215" i="7"/>
  <c r="E214" i="7" s="1"/>
  <c r="I207" i="7"/>
  <c r="H207" i="7"/>
  <c r="G207" i="7"/>
  <c r="F206" i="7"/>
  <c r="F205" i="7" s="1"/>
  <c r="E206" i="7"/>
  <c r="E205" i="7" s="1"/>
  <c r="F199" i="7"/>
  <c r="F198" i="7" s="1"/>
  <c r="F197" i="7" s="1"/>
  <c r="E199" i="7"/>
  <c r="E198" i="7" s="1"/>
  <c r="E197" i="7" s="1"/>
  <c r="I190" i="7"/>
  <c r="H190" i="7"/>
  <c r="G190" i="7"/>
  <c r="E190" i="7"/>
  <c r="I186" i="7"/>
  <c r="H186" i="7"/>
  <c r="G186" i="7"/>
  <c r="F186" i="7"/>
  <c r="F185" i="7" s="1"/>
  <c r="E186" i="7"/>
  <c r="G183" i="7"/>
  <c r="F183" i="7"/>
  <c r="E183" i="7"/>
  <c r="I180" i="7"/>
  <c r="H180" i="7"/>
  <c r="G180" i="7"/>
  <c r="F180" i="7"/>
  <c r="E180" i="7"/>
  <c r="I176" i="7"/>
  <c r="I175" i="7" s="1"/>
  <c r="H176" i="7"/>
  <c r="H175" i="7" s="1"/>
  <c r="G176" i="7"/>
  <c r="G175" i="7" s="1"/>
  <c r="F176" i="7"/>
  <c r="F175" i="7" s="1"/>
  <c r="E176" i="7"/>
  <c r="E175" i="7" s="1"/>
  <c r="I173" i="7"/>
  <c r="H173" i="7"/>
  <c r="G173" i="7"/>
  <c r="F173" i="7"/>
  <c r="E173" i="7"/>
  <c r="I167" i="7"/>
  <c r="H167" i="7"/>
  <c r="F167" i="7"/>
  <c r="E167" i="7"/>
  <c r="I162" i="7"/>
  <c r="I161" i="7" s="1"/>
  <c r="H162" i="7"/>
  <c r="H161" i="7" s="1"/>
  <c r="G162" i="7"/>
  <c r="G161" i="7" s="1"/>
  <c r="F162" i="7"/>
  <c r="F161" i="7" s="1"/>
  <c r="E162" i="7"/>
  <c r="E161" i="7" s="1"/>
  <c r="F157" i="7"/>
  <c r="F156" i="7" s="1"/>
  <c r="E157" i="7"/>
  <c r="E156" i="7" s="1"/>
  <c r="I195" i="7"/>
  <c r="H195" i="7"/>
  <c r="G195" i="7"/>
  <c r="F195" i="7"/>
  <c r="E195" i="7"/>
  <c r="I193" i="7"/>
  <c r="H193" i="7"/>
  <c r="G193" i="7"/>
  <c r="F193" i="7"/>
  <c r="E193" i="7"/>
  <c r="I151" i="7"/>
  <c r="I150" i="7" s="1"/>
  <c r="G151" i="7"/>
  <c r="G150" i="7" s="1"/>
  <c r="G149" i="7" s="1"/>
  <c r="F151" i="7"/>
  <c r="F150" i="7" s="1"/>
  <c r="F149" i="7" s="1"/>
  <c r="E151" i="7"/>
  <c r="E150" i="7" s="1"/>
  <c r="E149" i="7" s="1"/>
  <c r="I142" i="7"/>
  <c r="I141" i="7" s="1"/>
  <c r="I140" i="7" s="1"/>
  <c r="I139" i="7" s="1"/>
  <c r="H142" i="7"/>
  <c r="H141" i="7" s="1"/>
  <c r="H140" i="7" s="1"/>
  <c r="H139" i="7" s="1"/>
  <c r="G142" i="7"/>
  <c r="G141" i="7" s="1"/>
  <c r="G140" i="7" s="1"/>
  <c r="G139" i="7" s="1"/>
  <c r="F142" i="7"/>
  <c r="F141" i="7" s="1"/>
  <c r="F140" i="7" s="1"/>
  <c r="F139" i="7" s="1"/>
  <c r="E142" i="7"/>
  <c r="E141" i="7" s="1"/>
  <c r="E140" i="7" s="1"/>
  <c r="E139" i="7" s="1"/>
  <c r="G206" i="7" l="1"/>
  <c r="G205" i="7" s="1"/>
  <c r="I126" i="7"/>
  <c r="H205" i="7"/>
  <c r="I205" i="7"/>
  <c r="H126" i="7"/>
  <c r="I113" i="7"/>
  <c r="I112" i="7" s="1"/>
  <c r="I111" i="7" s="1"/>
  <c r="I110" i="7" s="1"/>
  <c r="I109" i="7" s="1"/>
  <c r="I108" i="7" s="1"/>
  <c r="I107" i="7" s="1"/>
  <c r="I106" i="7" s="1"/>
  <c r="I105" i="7" s="1"/>
  <c r="I104" i="7" s="1"/>
  <c r="I103" i="7" s="1"/>
  <c r="I102" i="7" s="1"/>
  <c r="I101" i="7" s="1"/>
  <c r="I100" i="7" s="1"/>
  <c r="I99" i="7" s="1"/>
  <c r="I98" i="7" s="1"/>
  <c r="I97" i="7" s="1"/>
  <c r="I96" i="7" s="1"/>
  <c r="I95" i="7" s="1"/>
  <c r="I94" i="7" s="1"/>
  <c r="I93" i="7" s="1"/>
  <c r="I92" i="7" s="1"/>
  <c r="I91" i="7" s="1"/>
  <c r="I90" i="7" s="1"/>
  <c r="I89" i="7" s="1"/>
  <c r="I88" i="7" s="1"/>
  <c r="I87" i="7" s="1"/>
  <c r="I86" i="7" s="1"/>
  <c r="I85" i="7" s="1"/>
  <c r="I84" i="7" s="1"/>
  <c r="I83" i="7" s="1"/>
  <c r="I82" i="7" s="1"/>
  <c r="I81" i="7" s="1"/>
  <c r="I80" i="7" s="1"/>
  <c r="I79" i="7" s="1"/>
  <c r="I78" i="7" s="1"/>
  <c r="I77" i="7" s="1"/>
  <c r="I76" i="7" s="1"/>
  <c r="I75" i="7" s="1"/>
  <c r="I74" i="7" s="1"/>
  <c r="I73" i="7" s="1"/>
  <c r="I72" i="7" s="1"/>
  <c r="I71" i="7" s="1"/>
  <c r="I70" i="7" s="1"/>
  <c r="I69" i="7" s="1"/>
  <c r="I68" i="7" s="1"/>
  <c r="I67" i="7" s="1"/>
  <c r="I66" i="7" s="1"/>
  <c r="I65" i="7" s="1"/>
  <c r="I64" i="7" s="1"/>
  <c r="I63" i="7" s="1"/>
  <c r="I62" i="7" s="1"/>
  <c r="I61" i="7" s="1"/>
  <c r="H101" i="7"/>
  <c r="G166" i="7"/>
  <c r="H179" i="7"/>
  <c r="H166" i="7"/>
  <c r="I179" i="7"/>
  <c r="I166" i="7"/>
  <c r="H185" i="7"/>
  <c r="I185" i="7"/>
  <c r="G185" i="7"/>
  <c r="G192" i="7"/>
  <c r="E166" i="7"/>
  <c r="E192" i="7"/>
  <c r="F192" i="7"/>
  <c r="G179" i="7"/>
  <c r="E185" i="7"/>
  <c r="E179" i="7"/>
  <c r="F166" i="7"/>
  <c r="H192" i="7"/>
  <c r="E213" i="7"/>
  <c r="H213" i="7"/>
  <c r="G213" i="7"/>
  <c r="I192" i="7"/>
  <c r="F213" i="7"/>
  <c r="F179" i="7"/>
  <c r="I213" i="7"/>
  <c r="F155" i="7" l="1"/>
  <c r="E155" i="7"/>
  <c r="E147" i="7" s="1"/>
  <c r="I155" i="7"/>
  <c r="I6" i="7" s="1"/>
  <c r="H155" i="7"/>
  <c r="H6" i="7" s="1"/>
  <c r="D47" i="8"/>
  <c r="C53" i="8"/>
  <c r="D53" i="8"/>
  <c r="E53" i="8"/>
  <c r="F53" i="8"/>
  <c r="B53" i="8"/>
  <c r="E27" i="8"/>
  <c r="F27" i="8"/>
  <c r="D23" i="8"/>
  <c r="C27" i="8"/>
  <c r="D27" i="8"/>
  <c r="B27" i="8"/>
  <c r="G28" i="10"/>
  <c r="G29" i="10" s="1"/>
  <c r="F22" i="10"/>
  <c r="G22" i="10"/>
  <c r="H34" i="3"/>
  <c r="G26" i="3"/>
  <c r="F26" i="3"/>
  <c r="D40" i="8"/>
  <c r="C40" i="8"/>
  <c r="E40" i="8"/>
  <c r="F40" i="8"/>
  <c r="B40" i="8"/>
  <c r="C14" i="8"/>
  <c r="D11" i="8"/>
  <c r="E11" i="8"/>
  <c r="E10" i="8" s="1"/>
  <c r="F11" i="8"/>
  <c r="C11" i="8"/>
  <c r="D14" i="8"/>
  <c r="E14" i="8"/>
  <c r="F14" i="8"/>
  <c r="B14" i="8"/>
  <c r="E36" i="3"/>
  <c r="E21" i="3"/>
  <c r="G136" i="7"/>
  <c r="G135" i="7" s="1"/>
  <c r="G134" i="7" s="1"/>
  <c r="G133" i="7" s="1"/>
  <c r="G132" i="7" s="1"/>
  <c r="G131" i="7" s="1"/>
  <c r="G128" i="7"/>
  <c r="G127" i="7" s="1"/>
  <c r="F120" i="7"/>
  <c r="F119" i="7" s="1"/>
  <c r="F118" i="7" s="1"/>
  <c r="F98" i="7"/>
  <c r="F97" i="7" s="1"/>
  <c r="F96" i="7" s="1"/>
  <c r="F92" i="7"/>
  <c r="F91" i="7" s="1"/>
  <c r="F90" i="7" s="1"/>
  <c r="G92" i="7"/>
  <c r="G91" i="7" s="1"/>
  <c r="G90" i="7" s="1"/>
  <c r="G89" i="7" s="1"/>
  <c r="G88" i="7" s="1"/>
  <c r="G87" i="7" s="1"/>
  <c r="G86" i="7" s="1"/>
  <c r="G85" i="7" s="1"/>
  <c r="G84" i="7" s="1"/>
  <c r="G83" i="7" s="1"/>
  <c r="G82" i="7" s="1"/>
  <c r="G81" i="7" s="1"/>
  <c r="G80" i="7" s="1"/>
  <c r="G79" i="7" s="1"/>
  <c r="G78" i="7" s="1"/>
  <c r="G77" i="7" s="1"/>
  <c r="G76" i="7" s="1"/>
  <c r="G75" i="7" s="1"/>
  <c r="G74" i="7" s="1"/>
  <c r="G73" i="7" s="1"/>
  <c r="G72" i="7" s="1"/>
  <c r="G71" i="7" s="1"/>
  <c r="G70" i="7" s="1"/>
  <c r="G69" i="7" s="1"/>
  <c r="G68" i="7" s="1"/>
  <c r="G67" i="7" s="1"/>
  <c r="G66" i="7" s="1"/>
  <c r="G65" i="7" s="1"/>
  <c r="G64" i="7" s="1"/>
  <c r="G63" i="7" s="1"/>
  <c r="G61" i="7" s="1"/>
  <c r="G60" i="7" s="1"/>
  <c r="G59" i="7" s="1"/>
  <c r="G58" i="7" s="1"/>
  <c r="G57" i="7" s="1"/>
  <c r="G56" i="7" s="1"/>
  <c r="G55" i="7" s="1"/>
  <c r="G54" i="7" s="1"/>
  <c r="G53" i="7" s="1"/>
  <c r="G52" i="7" s="1"/>
  <c r="G51" i="7" s="1"/>
  <c r="G50" i="7" s="1"/>
  <c r="G49" i="7" s="1"/>
  <c r="G48" i="7" s="1"/>
  <c r="G47" i="7" s="1"/>
  <c r="G46" i="7" s="1"/>
  <c r="G45" i="7" s="1"/>
  <c r="G44" i="7" s="1"/>
  <c r="E92" i="7"/>
  <c r="E91" i="7" s="1"/>
  <c r="E90" i="7" s="1"/>
  <c r="E120" i="7"/>
  <c r="E119" i="7" s="1"/>
  <c r="E118" i="7" s="1"/>
  <c r="E98" i="7"/>
  <c r="E97" i="7" s="1"/>
  <c r="E96" i="7" s="1"/>
  <c r="G124" i="7"/>
  <c r="G123" i="7" s="1"/>
  <c r="G122" i="7" s="1"/>
  <c r="G121" i="7" s="1"/>
  <c r="G120" i="7" s="1"/>
  <c r="G119" i="7" s="1"/>
  <c r="G118" i="7" s="1"/>
  <c r="G117" i="7" s="1"/>
  <c r="G116" i="7" s="1"/>
  <c r="G115" i="7" s="1"/>
  <c r="G114" i="7" s="1"/>
  <c r="G113" i="7" s="1"/>
  <c r="G112" i="7" s="1"/>
  <c r="G111" i="7" s="1"/>
  <c r="G110" i="7" s="1"/>
  <c r="G109" i="7" s="1"/>
  <c r="G108" i="7" s="1"/>
  <c r="G107" i="7" s="1"/>
  <c r="G106" i="7" s="1"/>
  <c r="E124" i="7"/>
  <c r="F124" i="7"/>
  <c r="F116" i="7"/>
  <c r="F115" i="7" s="1"/>
  <c r="F114" i="7" s="1"/>
  <c r="E116" i="7"/>
  <c r="E115" i="7" s="1"/>
  <c r="E114" i="7" s="1"/>
  <c r="E88" i="7"/>
  <c r="E87" i="7" s="1"/>
  <c r="E86" i="7" s="1"/>
  <c r="F88" i="7"/>
  <c r="F87" i="7" s="1"/>
  <c r="F86" i="7" s="1"/>
  <c r="F84" i="7"/>
  <c r="F83" i="7" s="1"/>
  <c r="E35" i="7"/>
  <c r="E45" i="7"/>
  <c r="F71" i="7"/>
  <c r="E71" i="7"/>
  <c r="H64" i="7"/>
  <c r="H63" i="7" s="1"/>
  <c r="H61" i="7" s="1"/>
  <c r="H60" i="7" s="1"/>
  <c r="H59" i="7" s="1"/>
  <c r="H58" i="7" s="1"/>
  <c r="H57" i="7" s="1"/>
  <c r="H56" i="7" s="1"/>
  <c r="H55" i="7" s="1"/>
  <c r="H54" i="7" s="1"/>
  <c r="H53" i="7" s="1"/>
  <c r="H52" i="7" s="1"/>
  <c r="H51" i="7" s="1"/>
  <c r="H50" i="7" s="1"/>
  <c r="H49" i="7" s="1"/>
  <c r="H48" i="7" s="1"/>
  <c r="H47" i="7" s="1"/>
  <c r="H46" i="7" s="1"/>
  <c r="H45" i="7" s="1"/>
  <c r="H44" i="7" s="1"/>
  <c r="E64" i="7"/>
  <c r="E61" i="7"/>
  <c r="F55" i="7"/>
  <c r="G30" i="7"/>
  <c r="G29" i="7" s="1"/>
  <c r="H30" i="7"/>
  <c r="H29" i="7" s="1"/>
  <c r="I30" i="7"/>
  <c r="I29" i="7" s="1"/>
  <c r="G27" i="7"/>
  <c r="H27" i="7"/>
  <c r="I27" i="7"/>
  <c r="G25" i="7"/>
  <c r="H25" i="7"/>
  <c r="I25" i="7"/>
  <c r="E27" i="7"/>
  <c r="E25" i="7"/>
  <c r="G19" i="7"/>
  <c r="H19" i="7"/>
  <c r="I19" i="7"/>
  <c r="E19" i="7"/>
  <c r="E18" i="7" s="1"/>
  <c r="F10" i="7"/>
  <c r="F9" i="7" s="1"/>
  <c r="F8" i="7" s="1"/>
  <c r="F7" i="7" s="1"/>
  <c r="G6" i="7" l="1"/>
  <c r="F147" i="7"/>
  <c r="I60" i="7"/>
  <c r="I59" i="7" s="1"/>
  <c r="I58" i="7" s="1"/>
  <c r="I57" i="7" s="1"/>
  <c r="I56" i="7" s="1"/>
  <c r="I55" i="7" s="1"/>
  <c r="I54" i="7" s="1"/>
  <c r="I53" i="7" s="1"/>
  <c r="I52" i="7" s="1"/>
  <c r="I51" i="7" s="1"/>
  <c r="I50" i="7" s="1"/>
  <c r="I49" i="7" s="1"/>
  <c r="I48" i="7" s="1"/>
  <c r="I47" i="7" s="1"/>
  <c r="I46" i="7" s="1"/>
  <c r="I45" i="7" s="1"/>
  <c r="I44" i="7" s="1"/>
  <c r="G126" i="7"/>
  <c r="H24" i="7"/>
  <c r="I24" i="7"/>
  <c r="G24" i="7"/>
  <c r="E68" i="7"/>
  <c r="E67" i="7" s="1"/>
  <c r="E40" i="7"/>
  <c r="E39" i="7" s="1"/>
  <c r="F136" i="7"/>
  <c r="F135" i="7" s="1"/>
  <c r="F132" i="7"/>
  <c r="F131" i="7" s="1"/>
  <c r="F128" i="7"/>
  <c r="F127" i="7" s="1"/>
  <c r="F123" i="7"/>
  <c r="F122" i="7" s="1"/>
  <c r="F111" i="7"/>
  <c r="F110" i="7" s="1"/>
  <c r="F107" i="7"/>
  <c r="F106" i="7" s="1"/>
  <c r="F103" i="7"/>
  <c r="F102" i="7" s="1"/>
  <c r="F78" i="7"/>
  <c r="F74" i="7"/>
  <c r="F68" i="7"/>
  <c r="F67" i="7" s="1"/>
  <c r="F64" i="7"/>
  <c r="F63" i="7" s="1"/>
  <c r="F61" i="7"/>
  <c r="F54" i="7" s="1"/>
  <c r="F50" i="7"/>
  <c r="F49" i="7" s="1"/>
  <c r="F45" i="7"/>
  <c r="F44" i="7" s="1"/>
  <c r="F40" i="7"/>
  <c r="F39" i="7" s="1"/>
  <c r="F35" i="7"/>
  <c r="F34" i="7" s="1"/>
  <c r="F32" i="7"/>
  <c r="F30" i="7"/>
  <c r="F27" i="7"/>
  <c r="F25" i="7"/>
  <c r="F19" i="7"/>
  <c r="F18" i="7" s="1"/>
  <c r="F17" i="7" s="1"/>
  <c r="E136" i="7"/>
  <c r="E135" i="7" s="1"/>
  <c r="E132" i="7"/>
  <c r="E131" i="7" s="1"/>
  <c r="E128" i="7"/>
  <c r="E127" i="7" s="1"/>
  <c r="E123" i="7"/>
  <c r="E122" i="7" s="1"/>
  <c r="E111" i="7"/>
  <c r="E110" i="7" s="1"/>
  <c r="E107" i="7"/>
  <c r="E106" i="7" s="1"/>
  <c r="E103" i="7"/>
  <c r="E102" i="7" s="1"/>
  <c r="E83" i="7"/>
  <c r="E78" i="7"/>
  <c r="E74" i="7"/>
  <c r="E63" i="7"/>
  <c r="E55" i="7"/>
  <c r="E54" i="7" s="1"/>
  <c r="E50" i="7"/>
  <c r="E49" i="7" s="1"/>
  <c r="E44" i="7"/>
  <c r="E34" i="7"/>
  <c r="E29" i="7"/>
  <c r="E24" i="7"/>
  <c r="E17" i="7"/>
  <c r="G17" i="7"/>
  <c r="H17" i="7"/>
  <c r="I17" i="7"/>
  <c r="F101" i="7" l="1"/>
  <c r="I16" i="7"/>
  <c r="H16" i="7"/>
  <c r="G16" i="7"/>
  <c r="F73" i="7"/>
  <c r="I23" i="7"/>
  <c r="F29" i="7"/>
  <c r="H23" i="7"/>
  <c r="F24" i="7"/>
  <c r="G23" i="7"/>
  <c r="E101" i="7"/>
  <c r="E73" i="7"/>
  <c r="E23" i="7" s="1"/>
  <c r="F126" i="7"/>
  <c r="E126" i="7"/>
  <c r="E16" i="7" l="1"/>
  <c r="E15" i="7" s="1"/>
  <c r="I15" i="7"/>
  <c r="G15" i="7"/>
  <c r="H15" i="7"/>
  <c r="F16" i="7"/>
  <c r="F23" i="7"/>
  <c r="F15" i="7" l="1"/>
  <c r="F6" i="7" s="1"/>
  <c r="F57" i="8"/>
  <c r="E57" i="8"/>
  <c r="D57" i="8"/>
  <c r="C57" i="8"/>
  <c r="B57" i="8"/>
  <c r="E55" i="8"/>
  <c r="C55" i="8"/>
  <c r="D55" i="8"/>
  <c r="F55" i="8"/>
  <c r="B55" i="8"/>
  <c r="C43" i="8"/>
  <c r="D43" i="8"/>
  <c r="E43" i="8"/>
  <c r="F43" i="8"/>
  <c r="B43" i="8"/>
  <c r="B45" i="8"/>
  <c r="C47" i="8"/>
  <c r="E47" i="8"/>
  <c r="F47" i="8"/>
  <c r="B47" i="8"/>
  <c r="C45" i="8"/>
  <c r="D45" i="8"/>
  <c r="E45" i="8"/>
  <c r="F45" i="8"/>
  <c r="C37" i="8"/>
  <c r="D37" i="8"/>
  <c r="E37" i="8"/>
  <c r="F37" i="8"/>
  <c r="B37" i="8"/>
  <c r="C29" i="8"/>
  <c r="D29" i="8"/>
  <c r="E29" i="8"/>
  <c r="F29" i="8"/>
  <c r="B29" i="8"/>
  <c r="C21" i="8"/>
  <c r="D21" i="8"/>
  <c r="E21" i="8"/>
  <c r="F21" i="8"/>
  <c r="B21" i="8"/>
  <c r="C19" i="8"/>
  <c r="D19" i="8"/>
  <c r="E19" i="8"/>
  <c r="F19" i="8"/>
  <c r="B19" i="8"/>
  <c r="C17" i="8"/>
  <c r="D17" i="8"/>
  <c r="D10" i="8" s="1"/>
  <c r="E17" i="8"/>
  <c r="F17" i="8"/>
  <c r="B17" i="8"/>
  <c r="B11" i="8"/>
  <c r="D36" i="3"/>
  <c r="F29" i="10"/>
  <c r="G34" i="3"/>
  <c r="F34" i="3"/>
  <c r="E34" i="3"/>
  <c r="D34" i="3"/>
  <c r="E11" i="5"/>
  <c r="E10" i="5" s="1"/>
  <c r="F11" i="5"/>
  <c r="F10" i="5" s="1"/>
  <c r="D11" i="5"/>
  <c r="D10" i="5" s="1"/>
  <c r="C11" i="5"/>
  <c r="C10" i="5" s="1"/>
  <c r="B11" i="5"/>
  <c r="B10" i="5" s="1"/>
  <c r="B49" i="8" l="1"/>
  <c r="C49" i="8"/>
  <c r="B23" i="8"/>
  <c r="B10" i="8" s="1"/>
  <c r="C23" i="8"/>
  <c r="C10" i="8" s="1"/>
  <c r="F49" i="8"/>
  <c r="F36" i="8" s="1"/>
  <c r="E49" i="8"/>
  <c r="E36" i="8" s="1"/>
  <c r="F23" i="8"/>
  <c r="F10" i="8" s="1"/>
  <c r="D49" i="8"/>
  <c r="D36" i="8" s="1"/>
  <c r="E26" i="3"/>
  <c r="D26" i="3"/>
  <c r="H26" i="3"/>
  <c r="D32" i="3"/>
  <c r="E32" i="3"/>
  <c r="G32" i="3"/>
  <c r="H32" i="3"/>
  <c r="F32" i="3"/>
  <c r="F25" i="3" l="1"/>
  <c r="F36" i="3" s="1"/>
  <c r="D25" i="3"/>
  <c r="E25" i="3"/>
  <c r="G25" i="3"/>
  <c r="G36" i="3" s="1"/>
  <c r="H25" i="3"/>
  <c r="H36" i="3" s="1"/>
  <c r="D11" i="3" l="1"/>
  <c r="D19" i="3"/>
  <c r="E19" i="3"/>
  <c r="D17" i="3"/>
  <c r="E17" i="3"/>
  <c r="E11" i="3"/>
  <c r="E10" i="3" s="1"/>
  <c r="D10" i="3" l="1"/>
  <c r="D21" i="3" s="1"/>
  <c r="G17" i="3"/>
  <c r="H17" i="3"/>
  <c r="G19" i="3"/>
  <c r="G11" i="3"/>
  <c r="H11" i="3"/>
  <c r="F11" i="3"/>
  <c r="F10" i="3" s="1"/>
  <c r="F21" i="3" s="1"/>
  <c r="F19" i="3"/>
  <c r="F17" i="3"/>
  <c r="H10" i="3" l="1"/>
  <c r="H21" i="3" s="1"/>
  <c r="G10" i="3"/>
  <c r="G21" i="3" s="1"/>
  <c r="E10" i="7"/>
  <c r="E9" i="7" s="1"/>
  <c r="E8" i="7" s="1"/>
  <c r="E7" i="7" s="1"/>
  <c r="E6" i="7" s="1"/>
  <c r="G38" i="7"/>
  <c r="G37" i="7" s="1"/>
  <c r="H38" i="7"/>
  <c r="H37" i="7" s="1"/>
  <c r="I38" i="7"/>
  <c r="I37" i="7" s="1"/>
  <c r="G43" i="7"/>
  <c r="G42" i="7" s="1"/>
  <c r="H43" i="7"/>
  <c r="H42" i="7" s="1"/>
  <c r="I43" i="7"/>
  <c r="I42" i="7" s="1"/>
  <c r="G33" i="7"/>
  <c r="H33" i="7"/>
  <c r="I33" i="7"/>
  <c r="G10" i="7"/>
  <c r="G9" i="7" s="1"/>
  <c r="H10" i="7"/>
  <c r="I10" i="7"/>
  <c r="I9" i="7" l="1"/>
  <c r="I8" i="7" s="1"/>
  <c r="I7" i="7" s="1"/>
  <c r="H9" i="7"/>
  <c r="H8" i="7" s="1"/>
  <c r="H7" i="7" s="1"/>
  <c r="G8" i="7"/>
  <c r="G7" i="7" s="1"/>
  <c r="F37" i="10" l="1"/>
  <c r="G34" i="10" s="1"/>
  <c r="G37" i="10" s="1"/>
  <c r="H34" i="10" s="1"/>
  <c r="H37" i="10" s="1"/>
  <c r="I34" i="10" s="1"/>
  <c r="I37" i="10" s="1"/>
  <c r="J34" i="10" s="1"/>
  <c r="J37" i="10" s="1"/>
  <c r="J21" i="10"/>
  <c r="I21" i="10"/>
  <c r="G21" i="10"/>
  <c r="F21" i="10"/>
  <c r="J11" i="10"/>
  <c r="I11" i="10"/>
  <c r="H11" i="10"/>
  <c r="G11" i="10"/>
  <c r="F11" i="10"/>
  <c r="J8" i="10"/>
  <c r="I8" i="10"/>
  <c r="H8" i="10"/>
  <c r="G8" i="10"/>
  <c r="F8" i="10"/>
  <c r="I14" i="10" l="1"/>
  <c r="I22" i="10" s="1"/>
  <c r="H14" i="10"/>
  <c r="G14" i="10"/>
  <c r="F14" i="10"/>
  <c r="J14" i="10"/>
  <c r="J22" i="10" s="1"/>
  <c r="J28" i="10" s="1"/>
  <c r="J29" i="10" s="1"/>
  <c r="I28" i="10" l="1"/>
  <c r="I29" i="10" s="1"/>
  <c r="H22" i="10"/>
  <c r="H28" i="10" s="1"/>
  <c r="H29" i="10" s="1"/>
</calcChain>
</file>

<file path=xl/sharedStrings.xml><?xml version="1.0" encoding="utf-8"?>
<sst xmlns="http://schemas.openxmlformats.org/spreadsheetml/2006/main" count="510" uniqueCount="195">
  <si>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</si>
  <si>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</si>
  <si>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</si>
  <si>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</si>
  <si>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</si>
  <si>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</si>
  <si>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</si>
  <si>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</si>
  <si>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</si>
  <si>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</si>
  <si>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</si>
  <si>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</si>
  <si>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</si>
  <si>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</si>
  <si>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</si>
  <si>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</si>
  <si>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</si>
  <si>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</si>
  <si>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</si>
  <si>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</si>
  <si>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</si>
  <si>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</si>
  <si>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</si>
  <si>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</si>
  <si>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</si>
  <si>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</si>
  <si>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</si>
  <si>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</si>
  <si>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</si>
  <si>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</si>
  <si>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Projekcija 
za 2026.</t>
  </si>
  <si>
    <t>EUR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</si>
  <si>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</si>
  <si>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</si>
  <si>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</si>
  <si>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</si>
  <si>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</si>
  <si>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</si>
  <si>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Brojčana oznaka i naziv</t>
  </si>
  <si>
    <t>5 Pomoći</t>
  </si>
  <si>
    <t>4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</si>
  <si>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</si>
  <si>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</si>
  <si>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</si>
  <si>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</si>
  <si>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</si>
  <si>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</si>
  <si>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</si>
  <si>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</si>
  <si>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</si>
  <si>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</si>
  <si>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</si>
  <si>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</si>
  <si>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</si>
  <si>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</si>
  <si>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</si>
  <si>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</si>
  <si>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</si>
  <si>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JO1</t>
  </si>
  <si>
    <t>A102000</t>
  </si>
  <si>
    <t>Izvor financiranja 1.3.</t>
  </si>
  <si>
    <t>Glavni program: OBRAZOVANJE</t>
  </si>
  <si>
    <t>Program: OSNOVNO OBRAZOVANJE-ZAKONSKI STANDARD</t>
  </si>
  <si>
    <t>REDOVNI POSLOVI USTANOVA OSNOVNOG OBRAZOVANJA</t>
  </si>
  <si>
    <t>Decentralizacija</t>
  </si>
  <si>
    <t>Financijski rashodi</t>
  </si>
  <si>
    <t>Vlastiti izvori</t>
  </si>
  <si>
    <t xml:space="preserve">1003 KZŽ </t>
  </si>
  <si>
    <t>Izvor financiranja 1.1.</t>
  </si>
  <si>
    <t>Program: DOPUNSKI NASTAVNI I VANNASTAVNI PROGRAM ŠKOLA I OBRAZ.INSTITUCIJA  KZŽ  + ostali rashodi OŠ</t>
  </si>
  <si>
    <t xml:space="preserve">Program: DOPUNSKI NASTAVNI I VANNASTAVNI PROGRAM ŠKOLA I OBRAZ.INSTITUCIJA  KZŽ </t>
  </si>
  <si>
    <t>DOPUNSKI NASTAVNI I VANNASTAVNI PROGRAM ŠKOLA I OBR.INSTITUCIJA</t>
  </si>
  <si>
    <t>Opći prihodi i primici-izvorna sredstva KZŽ</t>
  </si>
  <si>
    <t>A 102006</t>
  </si>
  <si>
    <t>PROGRAM GRAĐANSKOG ODGOJA U ŠKOLAMA</t>
  </si>
  <si>
    <t>T103000</t>
  </si>
  <si>
    <t>Dopunska sredstva za materijalne rashode i opremu škole</t>
  </si>
  <si>
    <t>Izvor financiranja 5.7.</t>
  </si>
  <si>
    <t>Ministarstvo - prijenos EU KZŽ</t>
  </si>
  <si>
    <t>A 1020001</t>
  </si>
  <si>
    <t>Financiranje-ostali rashodi OŠ</t>
  </si>
  <si>
    <t>Izvor financiranja 2.1.1.</t>
  </si>
  <si>
    <t>Donacija PK</t>
  </si>
  <si>
    <t>Izvor financiranja 3.1.1.</t>
  </si>
  <si>
    <t>Vlastiti prihodi PK</t>
  </si>
  <si>
    <t>Ostali rashodi</t>
  </si>
  <si>
    <t>Izvor financiranja 4.3.1.</t>
  </si>
  <si>
    <t>Posebne namjene PK</t>
  </si>
  <si>
    <t>Izvor financiranja 5.2.1.</t>
  </si>
  <si>
    <t>Ministarstvo PK</t>
  </si>
  <si>
    <t>Naknade</t>
  </si>
  <si>
    <t>Izvor financiranja 5.4.1.</t>
  </si>
  <si>
    <t>JLS PK</t>
  </si>
  <si>
    <t>Izvor financiranja 5.7.1.</t>
  </si>
  <si>
    <t>Ministarstvo-prijenos EU PK</t>
  </si>
  <si>
    <t>Izvor financiranja 7.1.1</t>
  </si>
  <si>
    <t>Prihodi od prodaje nefinancijske imovine PK</t>
  </si>
  <si>
    <t xml:space="preserve"> </t>
  </si>
  <si>
    <t>Naknade građanima i kućanstvima</t>
  </si>
  <si>
    <t>Prihodi od upravnih i administrativnih pristojbi, pristojbi po posebnim propisima i naknada</t>
  </si>
  <si>
    <t>Rezultat poslovanja</t>
  </si>
  <si>
    <t>Prihodi od imovine</t>
  </si>
  <si>
    <t>Prihodi od prodaje proizvoda i robe te pruženih usluga i prihodi od donacija te povrati po protestiranim jamstvima</t>
  </si>
  <si>
    <t>2 Donacija</t>
  </si>
  <si>
    <t xml:space="preserve">  1.1. Opći prihodi i primici</t>
  </si>
  <si>
    <t xml:space="preserve">  1.3. Decentralizacija</t>
  </si>
  <si>
    <t>2.1.1. Donacija</t>
  </si>
  <si>
    <t>4.3.1. Posebne namjene</t>
  </si>
  <si>
    <t xml:space="preserve">5.2.1. Ministarstvo </t>
  </si>
  <si>
    <t>5.4.1.  JLS</t>
  </si>
  <si>
    <t xml:space="preserve">7 Prihodi od prodaje nefinancijske imovine </t>
  </si>
  <si>
    <t>7.1.1. Prihodi od prodaje nefinancijske imovine</t>
  </si>
  <si>
    <t>5.7. Ministarstvo prijenos EU KZŽ</t>
  </si>
  <si>
    <t>3.1.1. Vlastiti prihodi</t>
  </si>
  <si>
    <t>5.7.1.Ministarstvo -prijenos EU</t>
  </si>
  <si>
    <t>09 Obrazovanje</t>
  </si>
  <si>
    <t xml:space="preserve">091 Predškolsko i osnovno obrazovanje </t>
  </si>
  <si>
    <t>096 Dodatne usluge u obrazovanju</t>
  </si>
  <si>
    <t>Izvršenje 2023.</t>
  </si>
  <si>
    <t>Tekući plan 2024.</t>
  </si>
  <si>
    <t>Tekući Plan 2024.</t>
  </si>
  <si>
    <t>Plan za 2025.</t>
  </si>
  <si>
    <t>Plan 2025.</t>
  </si>
  <si>
    <t>Projekcija 2026.</t>
  </si>
  <si>
    <t>Projekcija 
za 2027.</t>
  </si>
  <si>
    <t>Projekcija 2027.</t>
  </si>
  <si>
    <t>RASHODI UKUPNO + MANJAK</t>
  </si>
  <si>
    <t>5 Ministarstvo prijenos EU KZŽ</t>
  </si>
  <si>
    <t>Izvor financiranja 92</t>
  </si>
  <si>
    <t>Donacija PK- višak</t>
  </si>
  <si>
    <t>Izvor financiranja 93</t>
  </si>
  <si>
    <t>Vlastiti prihodi PK-višak</t>
  </si>
  <si>
    <t>Izvor financiranja 94</t>
  </si>
  <si>
    <t>Posebne namjene PK- višak</t>
  </si>
  <si>
    <t>Izvor financiranja 95</t>
  </si>
  <si>
    <t>Ministarstvo-prijenos EU PK -višak</t>
  </si>
  <si>
    <t xml:space="preserve">Izvor financiranja 97 </t>
  </si>
  <si>
    <t>Prihodi od prodaje nefinancijske imovine PK -višak</t>
  </si>
  <si>
    <t>T103021</t>
  </si>
  <si>
    <t>Projekt Baltazar 7</t>
  </si>
  <si>
    <t>Izvor financiranja 5.2.</t>
  </si>
  <si>
    <t>Ministarstvo -  KZŽ</t>
  </si>
  <si>
    <t>Opći prihodi i primici- KZŽ</t>
  </si>
  <si>
    <t>T103025</t>
  </si>
  <si>
    <t>Projekt Školska shema 6</t>
  </si>
  <si>
    <t>T103027</t>
  </si>
  <si>
    <t>Projekt Baltazar 8</t>
  </si>
  <si>
    <t>T103022</t>
  </si>
  <si>
    <t>Projekt Zalogajček 7</t>
  </si>
  <si>
    <t>T103020</t>
  </si>
  <si>
    <t>Projekt Baltazar 6</t>
  </si>
  <si>
    <t>T103024</t>
  </si>
  <si>
    <t>Projekt Školska shema 5</t>
  </si>
  <si>
    <t xml:space="preserve">5.2 Ministarstvo KZŽ </t>
  </si>
  <si>
    <t>91. Opći prihodi i primici</t>
  </si>
  <si>
    <t>95. Ministarstvo prijenos EU KZŽ</t>
  </si>
  <si>
    <t>92. Donacija</t>
  </si>
  <si>
    <t>93 Vlastiti prihodi</t>
  </si>
  <si>
    <t>94 Posebne namjene</t>
  </si>
  <si>
    <t xml:space="preserve">95. Ministarstvo </t>
  </si>
  <si>
    <t>95 JLS</t>
  </si>
  <si>
    <t>95.Ministarstvo -prijennos EU</t>
  </si>
  <si>
    <t>97 Prihodi od prodaje nefinanc.imovine</t>
  </si>
  <si>
    <t>5.2 Ministarstvo KZŽ</t>
  </si>
  <si>
    <t>9 Rezultat</t>
  </si>
  <si>
    <t>A1 .PRIHODI I RASHODI PREMA EKONOMSKOJ KLASIFIKACIJI</t>
  </si>
  <si>
    <t>A2. PRIHODI I RASHODI  PREMA IZVORIMA FINANCIRANJA</t>
  </si>
  <si>
    <t>6 Donacija</t>
  </si>
  <si>
    <t>6.2.1. Donacija</t>
  </si>
  <si>
    <t>A101701</t>
  </si>
  <si>
    <t xml:space="preserve">Program: DOPUNSKI NASTAVNI I VANNASTAVNI PROGRAM ŠKOLA I OBRAZ.INSTITUCIJA  KZŽ   </t>
  </si>
  <si>
    <t xml:space="preserve">1020 KZŽ </t>
  </si>
  <si>
    <t>A102001</t>
  </si>
  <si>
    <t>A 102002</t>
  </si>
  <si>
    <t>A102009</t>
  </si>
  <si>
    <t>FOTONAPON PPA</t>
  </si>
  <si>
    <t>T102001</t>
  </si>
  <si>
    <t>T102007</t>
  </si>
  <si>
    <t>Projekt Školska shema 7</t>
  </si>
  <si>
    <t>T102008</t>
  </si>
  <si>
    <t>Izvor financiranja 6.2.1.</t>
  </si>
  <si>
    <t>KLASA:400-02/24-01/4</t>
  </si>
  <si>
    <t>B.  RAČUN FINANCIRANJA</t>
  </si>
  <si>
    <t>B1. RAČUN FINANCIRANJA PREMA EKONOMSKOJ KLASIFIKACIJI</t>
  </si>
  <si>
    <t>B2.  RAČUN FINANCIRANJA PREMA IZVORIMA FINANCIRANJA</t>
  </si>
  <si>
    <t>A3. RASHODI PREMA FUNKCIJSKOJ KLASIFIKACIJI</t>
  </si>
  <si>
    <t>Izvor financiranja 5.7</t>
  </si>
  <si>
    <t>PRIHODI UKUPNO + VIŠAK</t>
  </si>
  <si>
    <t>Izvor  5</t>
  </si>
  <si>
    <t>Pomoći</t>
  </si>
  <si>
    <t xml:space="preserve">FINANCIJSKI PLAN OŠ VIKTORA KOVAČIĆA
ZA 2025. I PROJEKCIJA ZA 2026. I 2027. GODINU </t>
  </si>
  <si>
    <t>URBROJ:2140-65-05/1-24-10</t>
  </si>
  <si>
    <t>U Humu na Sutli, 30.12.2024.</t>
  </si>
  <si>
    <t>Predsjednica Školskog odbora:</t>
  </si>
  <si>
    <t>Dunja Špoljar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</si>
</sst>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  <charset val="238"/>
    </font>
    <font>
      <sz val="10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charset val="238"/>
      <scheme val="minor"/>
    </font>
    <font>
      <b/>
      <sz val="8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b/>
      <sz val="10"/>
      <color rgb="FF000000"/>
      <name val="Arial"/>
      <family val="2"/>
      <charset val="238"/>
    </font>
    <font>
      <b/>
      <i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27" fillId="0" borderId="0" applyFont="0" applyFill="0" applyBorder="0" applyAlignment="0" applyProtection="0"/>
  </cellStyleXfs>
  <cellXfs count="154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0" fontId="9" fillId="3" borderId="1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Font="1" applyFill="1" applyBorder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wrapText="1"/>
    </xf>
    <xf numFmtId="0" fontId="18" fillId="0" borderId="0" xfId="0" quotePrefix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Font="1" applyBorder="1" applyAlignment="1">
      <alignment horizontal="left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center" vertical="center" wrapText="1"/>
    </xf>
    <xf numFmtId="2" fontId="6" fillId="2" borderId="3" xfId="0" applyNumberFormat="1" applyFont="1" applyFill="1" applyBorder="1" applyAlignment="1">
      <alignment horizontal="right"/>
    </xf>
    <xf numFmtId="2" fontId="3" fillId="2" borderId="3" xfId="0" applyNumberFormat="1" applyFont="1" applyFill="1" applyBorder="1" applyAlignment="1">
      <alignment horizontal="right"/>
    </xf>
    <xf numFmtId="0" fontId="21" fillId="2" borderId="4" xfId="0" applyFont="1" applyFill="1" applyBorder="1" applyAlignment="1">
      <alignment horizontal="left" vertical="center" wrapText="1"/>
    </xf>
    <xf numFmtId="2" fontId="3" fillId="2" borderId="6" xfId="0" applyNumberFormat="1" applyFont="1" applyFill="1" applyBorder="1" applyAlignment="1">
      <alignment horizontal="right"/>
    </xf>
    <xf numFmtId="0" fontId="0" fillId="0" borderId="7" xfId="0" applyBorder="1"/>
    <xf numFmtId="3" fontId="3" fillId="2" borderId="7" xfId="0" applyNumberFormat="1" applyFont="1" applyFill="1" applyBorder="1" applyAlignment="1">
      <alignment horizontal="right" wrapText="1"/>
    </xf>
    <xf numFmtId="0" fontId="6" fillId="2" borderId="1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 wrapText="1"/>
    </xf>
    <xf numFmtId="2" fontId="2" fillId="0" borderId="0" xfId="0" applyNumberFormat="1" applyFont="1" applyAlignment="1">
      <alignment horizontal="center" vertical="center" wrapText="1"/>
    </xf>
    <xf numFmtId="2" fontId="6" fillId="4" borderId="3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3" fillId="0" borderId="0" xfId="0" applyNumberFormat="1" applyFont="1" applyAlignment="1">
      <alignment vertical="center" wrapText="1"/>
    </xf>
    <xf numFmtId="2" fontId="3" fillId="2" borderId="3" xfId="0" applyNumberFormat="1" applyFont="1" applyFill="1" applyBorder="1" applyAlignment="1">
      <alignment horizontal="right" wrapText="1"/>
    </xf>
    <xf numFmtId="2" fontId="6" fillId="4" borderId="4" xfId="0" applyNumberFormat="1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right"/>
    </xf>
    <xf numFmtId="2" fontId="6" fillId="2" borderId="4" xfId="0" applyNumberFormat="1" applyFont="1" applyFill="1" applyBorder="1" applyAlignment="1">
      <alignment horizontal="right"/>
    </xf>
    <xf numFmtId="0" fontId="6" fillId="2" borderId="3" xfId="0" applyFont="1" applyFill="1" applyBorder="1" applyAlignment="1">
      <alignment horizontal="left" vertical="center" wrapText="1"/>
    </xf>
    <xf numFmtId="0" fontId="23" fillId="2" borderId="3" xfId="0" quotePrefix="1" applyFont="1" applyFill="1" applyBorder="1" applyAlignment="1">
      <alignment horizontal="left" vertical="center" wrapText="1"/>
    </xf>
    <xf numFmtId="0" fontId="22" fillId="2" borderId="3" xfId="0" applyFont="1" applyFill="1" applyBorder="1" applyAlignment="1">
      <alignment horizontal="left" vertical="center" wrapText="1"/>
    </xf>
    <xf numFmtId="0" fontId="22" fillId="2" borderId="3" xfId="0" quotePrefix="1" applyFont="1" applyFill="1" applyBorder="1" applyAlignment="1">
      <alignment horizontal="left" vertical="center"/>
    </xf>
    <xf numFmtId="0" fontId="1" fillId="0" borderId="0" xfId="0" applyFont="1"/>
    <xf numFmtId="2" fontId="24" fillId="2" borderId="3" xfId="0" applyNumberFormat="1" applyFont="1" applyFill="1" applyBorder="1" applyAlignment="1">
      <alignment horizontal="right"/>
    </xf>
    <xf numFmtId="2" fontId="6" fillId="0" borderId="3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/>
    </xf>
    <xf numFmtId="2" fontId="6" fillId="2" borderId="3" xfId="0" applyNumberFormat="1" applyFont="1" applyFill="1" applyBorder="1" applyAlignment="1">
      <alignment horizontal="center" vertical="center" wrapText="1"/>
    </xf>
    <xf numFmtId="2" fontId="6" fillId="3" borderId="3" xfId="0" applyNumberFormat="1" applyFont="1" applyFill="1" applyBorder="1" applyAlignment="1">
      <alignment horizontal="right"/>
    </xf>
    <xf numFmtId="2" fontId="6" fillId="0" borderId="3" xfId="0" applyNumberFormat="1" applyFont="1" applyBorder="1" applyAlignment="1">
      <alignment horizontal="right"/>
    </xf>
    <xf numFmtId="2" fontId="4" fillId="0" borderId="0" xfId="0" applyNumberFormat="1" applyFont="1" applyAlignment="1">
      <alignment horizontal="center" vertical="center" wrapText="1"/>
    </xf>
    <xf numFmtId="2" fontId="11" fillId="0" borderId="0" xfId="0" applyNumberFormat="1" applyFont="1" applyAlignment="1">
      <alignment wrapText="1"/>
    </xf>
    <xf numFmtId="2" fontId="9" fillId="4" borderId="1" xfId="0" quotePrefix="1" applyNumberFormat="1" applyFont="1" applyFill="1" applyBorder="1" applyAlignment="1">
      <alignment horizontal="right"/>
    </xf>
    <xf numFmtId="2" fontId="9" fillId="3" borderId="1" xfId="0" quotePrefix="1" applyNumberFormat="1" applyFont="1" applyFill="1" applyBorder="1" applyAlignment="1">
      <alignment horizontal="right"/>
    </xf>
    <xf numFmtId="2" fontId="17" fillId="0" borderId="0" xfId="0" applyNumberFormat="1" applyFont="1" applyAlignment="1">
      <alignment wrapText="1"/>
    </xf>
    <xf numFmtId="2" fontId="19" fillId="0" borderId="0" xfId="0" applyNumberFormat="1" applyFont="1" applyAlignment="1">
      <alignment horizontal="center" vertical="center" wrapText="1"/>
    </xf>
    <xf numFmtId="2" fontId="6" fillId="3" borderId="1" xfId="0" quotePrefix="1" applyNumberFormat="1" applyFont="1" applyFill="1" applyBorder="1" applyAlignment="1">
      <alignment horizontal="right"/>
    </xf>
    <xf numFmtId="2" fontId="3" fillId="0" borderId="0" xfId="0" applyNumberFormat="1" applyFont="1"/>
    <xf numFmtId="2" fontId="7" fillId="0" borderId="0" xfId="0" applyNumberFormat="1" applyFont="1"/>
    <xf numFmtId="2" fontId="15" fillId="0" borderId="5" xfId="0" applyNumberFormat="1" applyFont="1" applyBorder="1" applyAlignment="1">
      <alignment horizontal="right" vertical="center"/>
    </xf>
    <xf numFmtId="2" fontId="6" fillId="0" borderId="3" xfId="0" applyNumberFormat="1" applyFont="1" applyBorder="1" applyAlignment="1">
      <alignment horizontal="right" wrapText="1"/>
    </xf>
    <xf numFmtId="2" fontId="9" fillId="4" borderId="3" xfId="0" applyNumberFormat="1" applyFont="1" applyFill="1" applyBorder="1" applyAlignment="1">
      <alignment horizontal="right" wrapText="1"/>
    </xf>
    <xf numFmtId="2" fontId="9" fillId="3" borderId="3" xfId="0" quotePrefix="1" applyNumberFormat="1" applyFont="1" applyFill="1" applyBorder="1" applyAlignment="1">
      <alignment horizontal="right"/>
    </xf>
    <xf numFmtId="2" fontId="6" fillId="3" borderId="3" xfId="0" quotePrefix="1" applyNumberFormat="1" applyFont="1" applyFill="1" applyBorder="1" applyAlignment="1">
      <alignment horizontal="right"/>
    </xf>
    <xf numFmtId="0" fontId="3" fillId="0" borderId="3" xfId="0" applyFont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16" fontId="7" fillId="2" borderId="3" xfId="0" quotePrefix="1" applyNumberFormat="1" applyFont="1" applyFill="1" applyBorder="1" applyAlignment="1">
      <alignment horizontal="left" vertical="center" indent="1"/>
    </xf>
    <xf numFmtId="0" fontId="7" fillId="2" borderId="3" xfId="0" quotePrefix="1" applyFont="1" applyFill="1" applyBorder="1" applyAlignment="1">
      <alignment horizontal="left" vertical="center" wrapText="1"/>
    </xf>
    <xf numFmtId="0" fontId="22" fillId="2" borderId="3" xfId="0" quotePrefix="1" applyFont="1" applyFill="1" applyBorder="1" applyAlignment="1">
      <alignment horizontal="left" vertical="center" wrapText="1"/>
    </xf>
    <xf numFmtId="2" fontId="6" fillId="0" borderId="3" xfId="0" applyNumberFormat="1" applyFont="1" applyBorder="1" applyAlignment="1">
      <alignment vertical="center" wrapText="1"/>
    </xf>
    <xf numFmtId="0" fontId="26" fillId="2" borderId="3" xfId="0" applyFont="1" applyFill="1" applyBorder="1" applyAlignment="1">
      <alignment horizontal="left" vertical="center" wrapText="1"/>
    </xf>
    <xf numFmtId="0" fontId="28" fillId="2" borderId="3" xfId="0" quotePrefix="1" applyFont="1" applyFill="1" applyBorder="1" applyAlignment="1">
      <alignment horizontal="left" vertical="center"/>
    </xf>
    <xf numFmtId="2" fontId="20" fillId="2" borderId="4" xfId="1" applyNumberFormat="1" applyFont="1" applyFill="1" applyBorder="1" applyAlignment="1">
      <alignment horizontal="right"/>
    </xf>
    <xf numFmtId="16" fontId="7" fillId="2" borderId="3" xfId="0" quotePrefix="1" applyNumberFormat="1" applyFont="1" applyFill="1" applyBorder="1" applyAlignment="1">
      <alignment horizontal="left" vertical="center"/>
    </xf>
    <xf numFmtId="16" fontId="3" fillId="0" borderId="3" xfId="0" applyNumberFormat="1" applyFont="1" applyBorder="1" applyAlignment="1">
      <alignment horizontal="left" vertical="center" wrapText="1"/>
    </xf>
    <xf numFmtId="2" fontId="24" fillId="2" borderId="4" xfId="0" applyNumberFormat="1" applyFont="1" applyFill="1" applyBorder="1" applyAlignment="1">
      <alignment horizontal="right"/>
    </xf>
    <xf numFmtId="2" fontId="3" fillId="2" borderId="4" xfId="0" applyNumberFormat="1" applyFont="1" applyFill="1" applyBorder="1" applyAlignment="1">
      <alignment horizontal="right" wrapText="1"/>
    </xf>
    <xf numFmtId="16" fontId="7" fillId="2" borderId="3" xfId="0" quotePrefix="1" applyNumberFormat="1" applyFont="1" applyFill="1" applyBorder="1" applyAlignment="1">
      <alignment vertical="center"/>
    </xf>
    <xf numFmtId="2" fontId="20" fillId="2" borderId="4" xfId="0" applyNumberFormat="1" applyFont="1" applyFill="1" applyBorder="1" applyAlignment="1">
      <alignment horizontal="right"/>
    </xf>
    <xf numFmtId="2" fontId="6" fillId="0" borderId="3" xfId="0" applyNumberFormat="1" applyFont="1" applyBorder="1" applyAlignment="1">
      <alignment horizontal="right" vertical="center" wrapText="1"/>
    </xf>
    <xf numFmtId="0" fontId="3" fillId="2" borderId="4" xfId="0" applyFont="1" applyFill="1" applyBorder="1" applyAlignment="1">
      <alignment horizontal="center" vertical="center" wrapText="1"/>
    </xf>
    <xf numFmtId="2" fontId="6" fillId="2" borderId="3" xfId="0" applyNumberFormat="1" applyFont="1" applyFill="1" applyBorder="1" applyAlignment="1">
      <alignment horizontal="right" wrapText="1"/>
    </xf>
    <xf numFmtId="0" fontId="1" fillId="0" borderId="3" xfId="0" applyFont="1" applyBorder="1"/>
    <xf numFmtId="2" fontId="0" fillId="0" borderId="3" xfId="0" applyNumberFormat="1" applyBorder="1"/>
    <xf numFmtId="0" fontId="29" fillId="2" borderId="4" xfId="0" applyFont="1" applyFill="1" applyBorder="1" applyAlignment="1">
      <alignment horizontal="left" vertical="center" wrapText="1"/>
    </xf>
    <xf numFmtId="2" fontId="6" fillId="2" borderId="6" xfId="0" applyNumberFormat="1" applyFont="1" applyFill="1" applyBorder="1" applyAlignment="1">
      <alignment horizontal="right"/>
    </xf>
    <xf numFmtId="2" fontId="1" fillId="0" borderId="3" xfId="0" applyNumberFormat="1" applyFont="1" applyBorder="1"/>
    <xf numFmtId="2" fontId="20" fillId="2" borderId="3" xfId="0" applyNumberFormat="1" applyFont="1" applyFill="1" applyBorder="1" applyAlignment="1">
      <alignment horizontal="right"/>
    </xf>
    <xf numFmtId="2" fontId="30" fillId="2" borderId="3" xfId="0" applyNumberFormat="1" applyFont="1" applyFill="1" applyBorder="1" applyAlignment="1">
      <alignment horizontal="right"/>
    </xf>
    <xf numFmtId="0" fontId="20" fillId="2" borderId="1" xfId="0" applyFont="1" applyFill="1" applyBorder="1" applyAlignment="1">
      <alignment horizontal="left" vertical="center" wrapText="1"/>
    </xf>
    <xf numFmtId="0" fontId="20" fillId="2" borderId="2" xfId="0" applyFont="1" applyFill="1" applyBorder="1" applyAlignment="1">
      <alignment horizontal="left" vertical="center" wrapText="1"/>
    </xf>
    <xf numFmtId="0" fontId="20" fillId="2" borderId="4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" fillId="0" borderId="0" xfId="0" applyFont="1" applyAlignment="1">
      <alignment horizontal="left"/>
    </xf>
    <xf numFmtId="0" fontId="6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wrapText="1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0"/>
  <sheetViews>
    <sheetView tabSelected="1" workbookViewId="0">
      <selection sqref="A1:J1"/>
    </sheetView>
  </sheetViews>
  <sheetFormatPr defaultRowHeight="15" x14ac:dyDescent="0.25"/>
  <cols>
    <col min="5" max="5" width="25.28515625" customWidth="1"/>
    <col min="6" max="10" width="25.28515625" style="60" customWidth="1"/>
  </cols>
  <sheetData>
    <row r="1" spans="1:10" ht="42" customHeight="1" x14ac:dyDescent="0.25">
      <c r="A1" s="122" t="s">
        <v>190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0" ht="18" x14ac:dyDescent="0.25">
      <c r="A2" s="3"/>
      <c r="B2" s="3"/>
      <c r="C2" s="3"/>
      <c r="D2" s="3"/>
      <c r="E2" s="3"/>
      <c r="F2" s="58"/>
      <c r="G2" s="58"/>
      <c r="H2" s="58"/>
      <c r="I2" s="58"/>
      <c r="J2" s="58"/>
    </row>
    <row r="3" spans="1:10" ht="15.75" x14ac:dyDescent="0.25">
      <c r="A3" s="122" t="s">
        <v>17</v>
      </c>
      <c r="B3" s="122"/>
      <c r="C3" s="122"/>
      <c r="D3" s="122"/>
      <c r="E3" s="122"/>
      <c r="F3" s="122"/>
      <c r="G3" s="122"/>
      <c r="H3" s="122"/>
      <c r="I3" s="123"/>
      <c r="J3" s="123"/>
    </row>
    <row r="4" spans="1:10" ht="18" x14ac:dyDescent="0.25">
      <c r="A4" s="3"/>
      <c r="B4" s="3"/>
      <c r="C4" s="3"/>
      <c r="D4" s="3"/>
      <c r="E4" s="3"/>
      <c r="F4" s="58"/>
      <c r="G4" s="58"/>
      <c r="H4" s="58"/>
      <c r="I4" s="61"/>
      <c r="J4" s="61"/>
    </row>
    <row r="5" spans="1:10" ht="15.75" x14ac:dyDescent="0.25">
      <c r="A5" s="122" t="s">
        <v>23</v>
      </c>
      <c r="B5" s="124"/>
      <c r="C5" s="124"/>
      <c r="D5" s="124"/>
      <c r="E5" s="124"/>
      <c r="F5" s="124"/>
      <c r="G5" s="124"/>
      <c r="H5" s="124"/>
      <c r="I5" s="124"/>
      <c r="J5" s="124"/>
    </row>
    <row r="6" spans="1:10" ht="18" x14ac:dyDescent="0.25">
      <c r="A6" s="1"/>
      <c r="B6" s="2"/>
      <c r="C6" s="2"/>
      <c r="D6" s="2"/>
      <c r="E6" s="5"/>
      <c r="F6" s="73"/>
      <c r="G6" s="73"/>
      <c r="H6" s="73"/>
      <c r="I6" s="73"/>
      <c r="J6" s="86" t="s">
        <v>31</v>
      </c>
    </row>
    <row r="7" spans="1:10" x14ac:dyDescent="0.25">
      <c r="A7" s="23"/>
      <c r="B7" s="24"/>
      <c r="C7" s="24"/>
      <c r="D7" s="25"/>
      <c r="E7" s="26"/>
      <c r="F7" s="74" t="s">
        <v>118</v>
      </c>
      <c r="G7" s="74" t="s">
        <v>119</v>
      </c>
      <c r="H7" s="74" t="s">
        <v>121</v>
      </c>
      <c r="I7" s="74" t="s">
        <v>123</v>
      </c>
      <c r="J7" s="74" t="s">
        <v>125</v>
      </c>
    </row>
    <row r="8" spans="1:10" x14ac:dyDescent="0.25">
      <c r="A8" s="125" t="s">
        <v>0</v>
      </c>
      <c r="B8" s="126"/>
      <c r="C8" s="126"/>
      <c r="D8" s="126"/>
      <c r="E8" s="127"/>
      <c r="F8" s="75">
        <f>F9+F10</f>
        <v>1518684.92</v>
      </c>
      <c r="G8" s="75">
        <f t="shared" ref="G8:J8" si="0">G9+G10</f>
        <v>1858612.16</v>
      </c>
      <c r="H8" s="75">
        <f t="shared" si="0"/>
        <v>2010438.08</v>
      </c>
      <c r="I8" s="75">
        <f t="shared" si="0"/>
        <v>1985851.08</v>
      </c>
      <c r="J8" s="75">
        <f t="shared" si="0"/>
        <v>1975734.13</v>
      </c>
    </row>
    <row r="9" spans="1:10" x14ac:dyDescent="0.25">
      <c r="A9" s="128" t="s">
        <v>32</v>
      </c>
      <c r="B9" s="129"/>
      <c r="C9" s="129"/>
      <c r="D9" s="129"/>
      <c r="E9" s="121"/>
      <c r="F9" s="76">
        <v>1518625.19</v>
      </c>
      <c r="G9" s="76">
        <v>1858612.16</v>
      </c>
      <c r="H9" s="76">
        <v>2010438.08</v>
      </c>
      <c r="I9" s="76">
        <v>1985851.08</v>
      </c>
      <c r="J9" s="76">
        <v>1975734.13</v>
      </c>
    </row>
    <row r="10" spans="1:10" x14ac:dyDescent="0.25">
      <c r="A10" s="120" t="s">
        <v>33</v>
      </c>
      <c r="B10" s="121"/>
      <c r="C10" s="121"/>
      <c r="D10" s="121"/>
      <c r="E10" s="121"/>
      <c r="F10" s="76">
        <v>59.73</v>
      </c>
      <c r="G10" s="76">
        <v>0</v>
      </c>
      <c r="H10" s="76">
        <v>0</v>
      </c>
      <c r="I10" s="76">
        <v>0</v>
      </c>
      <c r="J10" s="76">
        <v>0</v>
      </c>
    </row>
    <row r="11" spans="1:10" x14ac:dyDescent="0.25">
      <c r="A11" s="27" t="s">
        <v>1</v>
      </c>
      <c r="B11" s="35"/>
      <c r="C11" s="35"/>
      <c r="D11" s="35"/>
      <c r="E11" s="35"/>
      <c r="F11" s="75">
        <f>F12+F13</f>
        <v>1529900.72</v>
      </c>
      <c r="G11" s="75">
        <f t="shared" ref="G11:J11" si="1">G12+G13</f>
        <v>1900042.4</v>
      </c>
      <c r="H11" s="75">
        <f t="shared" si="1"/>
        <v>2008258.08</v>
      </c>
      <c r="I11" s="75">
        <f t="shared" si="1"/>
        <v>1979751.08</v>
      </c>
      <c r="J11" s="75">
        <f t="shared" si="1"/>
        <v>1969634.13</v>
      </c>
    </row>
    <row r="12" spans="1:10" x14ac:dyDescent="0.25">
      <c r="A12" s="130" t="s">
        <v>34</v>
      </c>
      <c r="B12" s="129"/>
      <c r="C12" s="129"/>
      <c r="D12" s="129"/>
      <c r="E12" s="129"/>
      <c r="F12" s="76">
        <v>1513013.75</v>
      </c>
      <c r="G12" s="76">
        <v>1881050.67</v>
      </c>
      <c r="H12" s="76">
        <v>1973578.08</v>
      </c>
      <c r="I12" s="76">
        <v>1968991.08</v>
      </c>
      <c r="J12" s="87">
        <v>1958874.13</v>
      </c>
    </row>
    <row r="13" spans="1:10" x14ac:dyDescent="0.25">
      <c r="A13" s="120" t="s">
        <v>35</v>
      </c>
      <c r="B13" s="121"/>
      <c r="C13" s="121"/>
      <c r="D13" s="121"/>
      <c r="E13" s="121"/>
      <c r="F13" s="76">
        <v>16886.97</v>
      </c>
      <c r="G13" s="76">
        <v>18991.73</v>
      </c>
      <c r="H13" s="76">
        <v>34680</v>
      </c>
      <c r="I13" s="76">
        <v>10760</v>
      </c>
      <c r="J13" s="87">
        <v>10760</v>
      </c>
    </row>
    <row r="14" spans="1:10" x14ac:dyDescent="0.25">
      <c r="A14" s="131" t="s">
        <v>50</v>
      </c>
      <c r="B14" s="126"/>
      <c r="C14" s="126"/>
      <c r="D14" s="126"/>
      <c r="E14" s="126"/>
      <c r="F14" s="75">
        <f>F8-F11</f>
        <v>-11215.800000000047</v>
      </c>
      <c r="G14" s="75">
        <f t="shared" ref="G14:J14" si="2">G8-G11</f>
        <v>-41430.239999999991</v>
      </c>
      <c r="H14" s="75">
        <f t="shared" si="2"/>
        <v>2180</v>
      </c>
      <c r="I14" s="75">
        <f t="shared" si="2"/>
        <v>6100</v>
      </c>
      <c r="J14" s="75">
        <f t="shared" si="2"/>
        <v>6100</v>
      </c>
    </row>
    <row r="15" spans="1:10" ht="18" x14ac:dyDescent="0.25">
      <c r="A15" s="3"/>
      <c r="B15" s="18"/>
      <c r="C15" s="18"/>
      <c r="D15" s="18"/>
      <c r="E15" s="18"/>
      <c r="F15" s="77"/>
      <c r="G15" s="77"/>
      <c r="H15" s="84"/>
      <c r="I15" s="84"/>
      <c r="J15" s="84"/>
    </row>
    <row r="16" spans="1:10" ht="15.75" x14ac:dyDescent="0.25">
      <c r="A16" s="122" t="s">
        <v>24</v>
      </c>
      <c r="B16" s="124"/>
      <c r="C16" s="124"/>
      <c r="D16" s="124"/>
      <c r="E16" s="124"/>
      <c r="F16" s="124"/>
      <c r="G16" s="124"/>
      <c r="H16" s="124"/>
      <c r="I16" s="124"/>
      <c r="J16" s="124"/>
    </row>
    <row r="17" spans="1:10" ht="18" x14ac:dyDescent="0.25">
      <c r="A17" s="3"/>
      <c r="B17" s="18"/>
      <c r="C17" s="18"/>
      <c r="D17" s="18"/>
      <c r="E17" s="18"/>
      <c r="F17" s="77"/>
      <c r="G17" s="77"/>
      <c r="H17" s="84"/>
      <c r="I17" s="84"/>
      <c r="J17" s="84"/>
    </row>
    <row r="18" spans="1:10" x14ac:dyDescent="0.25">
      <c r="A18" s="23"/>
      <c r="B18" s="24"/>
      <c r="C18" s="24"/>
      <c r="D18" s="25"/>
      <c r="E18" s="26"/>
      <c r="F18" s="74" t="s">
        <v>118</v>
      </c>
      <c r="G18" s="74" t="s">
        <v>119</v>
      </c>
      <c r="H18" s="74" t="s">
        <v>121</v>
      </c>
      <c r="I18" s="74" t="s">
        <v>123</v>
      </c>
      <c r="J18" s="74" t="s">
        <v>125</v>
      </c>
    </row>
    <row r="19" spans="1:10" x14ac:dyDescent="0.25">
      <c r="A19" s="120" t="s">
        <v>36</v>
      </c>
      <c r="B19" s="121"/>
      <c r="C19" s="121"/>
      <c r="D19" s="121"/>
      <c r="E19" s="121"/>
      <c r="F19" s="76"/>
      <c r="G19" s="76"/>
      <c r="H19" s="76" t="s">
        <v>97</v>
      </c>
      <c r="I19" s="76"/>
      <c r="J19" s="87"/>
    </row>
    <row r="20" spans="1:10" x14ac:dyDescent="0.25">
      <c r="A20" s="120" t="s">
        <v>37</v>
      </c>
      <c r="B20" s="121"/>
      <c r="C20" s="121"/>
      <c r="D20" s="121"/>
      <c r="E20" s="121"/>
      <c r="F20" s="76"/>
      <c r="G20" s="76"/>
      <c r="H20" s="76"/>
      <c r="I20" s="76"/>
      <c r="J20" s="87"/>
    </row>
    <row r="21" spans="1:10" x14ac:dyDescent="0.25">
      <c r="A21" s="131" t="s">
        <v>2</v>
      </c>
      <c r="B21" s="126"/>
      <c r="C21" s="126"/>
      <c r="D21" s="126"/>
      <c r="E21" s="126"/>
      <c r="F21" s="75">
        <f>F19-F20</f>
        <v>0</v>
      </c>
      <c r="G21" s="75">
        <f t="shared" ref="G21:J21" si="3">G19-G20</f>
        <v>0</v>
      </c>
      <c r="H21" s="75">
        <v>0</v>
      </c>
      <c r="I21" s="75">
        <f t="shared" si="3"/>
        <v>0</v>
      </c>
      <c r="J21" s="75">
        <f t="shared" si="3"/>
        <v>0</v>
      </c>
    </row>
    <row r="22" spans="1:10" x14ac:dyDescent="0.25">
      <c r="A22" s="131" t="s">
        <v>51</v>
      </c>
      <c r="B22" s="126"/>
      <c r="C22" s="126"/>
      <c r="D22" s="126"/>
      <c r="E22" s="126"/>
      <c r="F22" s="75">
        <f t="shared" ref="F22:H22" si="4">F14+F21</f>
        <v>-11215.800000000047</v>
      </c>
      <c r="G22" s="75">
        <f t="shared" si="4"/>
        <v>-41430.239999999991</v>
      </c>
      <c r="H22" s="75">
        <f t="shared" si="4"/>
        <v>2180</v>
      </c>
      <c r="I22" s="75">
        <f t="shared" ref="I22:J22" si="5">I14+I21</f>
        <v>6100</v>
      </c>
      <c r="J22" s="75">
        <f t="shared" si="5"/>
        <v>6100</v>
      </c>
    </row>
    <row r="23" spans="1:10" ht="18" x14ac:dyDescent="0.25">
      <c r="A23" s="17"/>
      <c r="B23" s="18"/>
      <c r="C23" s="18"/>
      <c r="D23" s="18"/>
      <c r="E23" s="18"/>
      <c r="F23" s="77"/>
      <c r="G23" s="77"/>
      <c r="H23" s="84"/>
      <c r="I23" s="84"/>
      <c r="J23" s="84"/>
    </row>
    <row r="24" spans="1:10" ht="15.75" x14ac:dyDescent="0.25">
      <c r="A24" s="122" t="s">
        <v>52</v>
      </c>
      <c r="B24" s="124"/>
      <c r="C24" s="124"/>
      <c r="D24" s="124"/>
      <c r="E24" s="124"/>
      <c r="F24" s="124"/>
      <c r="G24" s="124"/>
      <c r="H24" s="124"/>
      <c r="I24" s="124"/>
      <c r="J24" s="124"/>
    </row>
    <row r="25" spans="1:10" ht="15.75" x14ac:dyDescent="0.25">
      <c r="A25" s="33"/>
      <c r="B25" s="34"/>
      <c r="C25" s="34"/>
      <c r="D25" s="34"/>
      <c r="E25" s="34"/>
      <c r="F25" s="78"/>
      <c r="G25" s="78"/>
      <c r="H25" s="78"/>
      <c r="I25" s="78"/>
      <c r="J25" s="78"/>
    </row>
    <row r="26" spans="1:10" x14ac:dyDescent="0.25">
      <c r="A26" s="23"/>
      <c r="B26" s="24"/>
      <c r="C26" s="24"/>
      <c r="D26" s="25"/>
      <c r="E26" s="26"/>
      <c r="F26" s="74" t="s">
        <v>118</v>
      </c>
      <c r="G26" s="74" t="s">
        <v>119</v>
      </c>
      <c r="H26" s="74" t="s">
        <v>121</v>
      </c>
      <c r="I26" s="74" t="s">
        <v>123</v>
      </c>
      <c r="J26" s="74" t="s">
        <v>125</v>
      </c>
    </row>
    <row r="27" spans="1:10" ht="15" customHeight="1" x14ac:dyDescent="0.25">
      <c r="A27" s="134" t="s">
        <v>53</v>
      </c>
      <c r="B27" s="135"/>
      <c r="C27" s="135"/>
      <c r="D27" s="135"/>
      <c r="E27" s="136"/>
      <c r="F27" s="79">
        <v>52646.04</v>
      </c>
      <c r="G27" s="79">
        <v>41430.239999999998</v>
      </c>
      <c r="H27" s="79">
        <v>-2180</v>
      </c>
      <c r="I27" s="79">
        <v>-6100</v>
      </c>
      <c r="J27" s="88">
        <v>-6100</v>
      </c>
    </row>
    <row r="28" spans="1:10" ht="15" customHeight="1" x14ac:dyDescent="0.25">
      <c r="A28" s="131" t="s">
        <v>54</v>
      </c>
      <c r="B28" s="126"/>
      <c r="C28" s="126"/>
      <c r="D28" s="126"/>
      <c r="E28" s="126"/>
      <c r="F28" s="89">
        <f t="shared" ref="F28:J28" si="6">F22+F27</f>
        <v>41430.239999999954</v>
      </c>
      <c r="G28" s="89">
        <f t="shared" si="6"/>
        <v>0</v>
      </c>
      <c r="H28" s="89">
        <f t="shared" si="6"/>
        <v>0</v>
      </c>
      <c r="I28" s="89">
        <f t="shared" si="6"/>
        <v>0</v>
      </c>
      <c r="J28" s="89">
        <f t="shared" si="6"/>
        <v>0</v>
      </c>
    </row>
    <row r="29" spans="1:10" ht="45" customHeight="1" x14ac:dyDescent="0.25">
      <c r="A29" s="125" t="s">
        <v>55</v>
      </c>
      <c r="B29" s="137"/>
      <c r="C29" s="137"/>
      <c r="D29" s="137"/>
      <c r="E29" s="138"/>
      <c r="F29" s="80">
        <f>F14+F21+F27-F28</f>
        <v>0</v>
      </c>
      <c r="G29" s="80">
        <f>G14+G21+G27-G28</f>
        <v>7.2759576141834259E-12</v>
      </c>
      <c r="H29" s="80">
        <f t="shared" ref="H29:J29" si="7">H14+H21+H27-H28</f>
        <v>0</v>
      </c>
      <c r="I29" s="80">
        <f t="shared" si="7"/>
        <v>0</v>
      </c>
      <c r="J29" s="89">
        <f t="shared" si="7"/>
        <v>0</v>
      </c>
    </row>
    <row r="30" spans="1:10" ht="15.75" x14ac:dyDescent="0.25">
      <c r="A30" s="36"/>
      <c r="B30" s="37"/>
      <c r="C30" s="37"/>
      <c r="D30" s="37"/>
      <c r="E30" s="37"/>
      <c r="F30" s="81"/>
      <c r="G30" s="81"/>
      <c r="H30" s="81"/>
      <c r="I30" s="81"/>
      <c r="J30" s="81"/>
    </row>
    <row r="31" spans="1:10" ht="15.75" x14ac:dyDescent="0.25">
      <c r="A31" s="139" t="s">
        <v>49</v>
      </c>
      <c r="B31" s="139"/>
      <c r="C31" s="139"/>
      <c r="D31" s="139"/>
      <c r="E31" s="139"/>
      <c r="F31" s="139"/>
      <c r="G31" s="139"/>
      <c r="H31" s="139"/>
      <c r="I31" s="139"/>
      <c r="J31" s="139"/>
    </row>
    <row r="32" spans="1:10" ht="18" x14ac:dyDescent="0.25">
      <c r="A32" s="38"/>
      <c r="B32" s="39"/>
      <c r="C32" s="39"/>
      <c r="D32" s="39"/>
      <c r="E32" s="39"/>
      <c r="F32" s="82"/>
      <c r="G32" s="82"/>
      <c r="H32" s="85"/>
      <c r="I32" s="85"/>
      <c r="J32" s="85"/>
    </row>
    <row r="33" spans="1:10" x14ac:dyDescent="0.25">
      <c r="A33" s="40"/>
      <c r="B33" s="41"/>
      <c r="C33" s="41"/>
      <c r="D33" s="42"/>
      <c r="E33" s="43"/>
      <c r="F33" s="74" t="s">
        <v>118</v>
      </c>
      <c r="G33" s="74" t="s">
        <v>119</v>
      </c>
      <c r="H33" s="74" t="s">
        <v>121</v>
      </c>
      <c r="I33" s="74" t="s">
        <v>123</v>
      </c>
      <c r="J33" s="74" t="s">
        <v>125</v>
      </c>
    </row>
    <row r="34" spans="1:10" x14ac:dyDescent="0.25">
      <c r="A34" s="134" t="s">
        <v>53</v>
      </c>
      <c r="B34" s="135"/>
      <c r="C34" s="135"/>
      <c r="D34" s="135"/>
      <c r="E34" s="136"/>
      <c r="F34" s="79">
        <v>0</v>
      </c>
      <c r="G34" s="79">
        <f>F37</f>
        <v>0</v>
      </c>
      <c r="H34" s="79">
        <f>G37</f>
        <v>0</v>
      </c>
      <c r="I34" s="79">
        <f>H37</f>
        <v>0</v>
      </c>
      <c r="J34" s="88">
        <f>I37</f>
        <v>0</v>
      </c>
    </row>
    <row r="35" spans="1:10" ht="28.5" customHeight="1" x14ac:dyDescent="0.25">
      <c r="A35" s="134" t="s">
        <v>56</v>
      </c>
      <c r="B35" s="135"/>
      <c r="C35" s="135"/>
      <c r="D35" s="135"/>
      <c r="E35" s="136"/>
      <c r="F35" s="79">
        <v>0</v>
      </c>
      <c r="G35" s="79">
        <v>0</v>
      </c>
      <c r="H35" s="79">
        <v>0</v>
      </c>
      <c r="I35" s="79">
        <v>0</v>
      </c>
      <c r="J35" s="88">
        <v>0</v>
      </c>
    </row>
    <row r="36" spans="1:10" x14ac:dyDescent="0.25">
      <c r="A36" s="134" t="s">
        <v>57</v>
      </c>
      <c r="B36" s="140"/>
      <c r="C36" s="140"/>
      <c r="D36" s="140"/>
      <c r="E36" s="141"/>
      <c r="F36" s="79">
        <v>0</v>
      </c>
      <c r="G36" s="79">
        <v>0</v>
      </c>
      <c r="H36" s="79">
        <v>0</v>
      </c>
      <c r="I36" s="79">
        <v>0</v>
      </c>
      <c r="J36" s="88">
        <v>0</v>
      </c>
    </row>
    <row r="37" spans="1:10" ht="15" customHeight="1" x14ac:dyDescent="0.25">
      <c r="A37" s="131" t="s">
        <v>54</v>
      </c>
      <c r="B37" s="126"/>
      <c r="C37" s="126"/>
      <c r="D37" s="126"/>
      <c r="E37" s="126"/>
      <c r="F37" s="83">
        <f>F34-F35+F36</f>
        <v>0</v>
      </c>
      <c r="G37" s="83">
        <f t="shared" ref="G37:J37" si="8">G34-G35+G36</f>
        <v>0</v>
      </c>
      <c r="H37" s="83">
        <f t="shared" si="8"/>
        <v>0</v>
      </c>
      <c r="I37" s="83">
        <f t="shared" si="8"/>
        <v>0</v>
      </c>
      <c r="J37" s="90">
        <f t="shared" si="8"/>
        <v>0</v>
      </c>
    </row>
    <row r="38" spans="1:10" ht="17.25" customHeight="1" x14ac:dyDescent="0.25"/>
    <row r="39" spans="1:10" x14ac:dyDescent="0.25">
      <c r="A39" s="132"/>
      <c r="B39" s="133"/>
      <c r="C39" s="133"/>
      <c r="D39" s="133"/>
      <c r="E39" s="133"/>
      <c r="F39" s="133"/>
      <c r="G39" s="133"/>
      <c r="H39" s="133"/>
      <c r="I39" s="133"/>
      <c r="J39" s="133"/>
    </row>
    <row r="40" spans="1:10" ht="9" customHeight="1" x14ac:dyDescent="0.25"/>
  </sheetData>
  <mergeCells count="24">
    <mergeCell ref="A39:J39"/>
    <mergeCell ref="A21:E21"/>
    <mergeCell ref="A22:E22"/>
    <mergeCell ref="A24:J24"/>
    <mergeCell ref="A27:E27"/>
    <mergeCell ref="A28:E28"/>
    <mergeCell ref="A29:E29"/>
    <mergeCell ref="A31:J31"/>
    <mergeCell ref="A34:E34"/>
    <mergeCell ref="A35:E35"/>
    <mergeCell ref="A36:E36"/>
    <mergeCell ref="A37:E37"/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6"/>
  <sheetViews>
    <sheetView workbookViewId="0">
      <selection sqref="A1:J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25.28515625" customWidth="1"/>
    <col min="4" max="8" width="25.28515625" style="60" customWidth="1"/>
  </cols>
  <sheetData>
    <row r="1" spans="1:10" ht="42" customHeight="1" x14ac:dyDescent="0.25">
      <c r="A1" s="122" t="s">
        <v>190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0" ht="10.5" customHeight="1" x14ac:dyDescent="0.25">
      <c r="A2" s="3"/>
      <c r="B2" s="3"/>
      <c r="C2" s="3"/>
      <c r="D2" s="58"/>
      <c r="E2" s="58"/>
      <c r="F2" s="58"/>
      <c r="G2" s="58"/>
      <c r="H2" s="58"/>
    </row>
    <row r="3" spans="1:10" ht="9" customHeight="1" x14ac:dyDescent="0.25">
      <c r="A3" s="122"/>
      <c r="B3" s="122"/>
      <c r="C3" s="122"/>
      <c r="D3" s="122"/>
      <c r="E3" s="122"/>
      <c r="F3" s="122"/>
      <c r="G3" s="122"/>
      <c r="H3" s="122"/>
    </row>
    <row r="4" spans="1:10" ht="18" x14ac:dyDescent="0.25">
      <c r="A4" s="3"/>
      <c r="B4" s="3"/>
      <c r="C4" s="3"/>
      <c r="D4" s="58"/>
      <c r="E4" s="58"/>
      <c r="F4" s="58"/>
      <c r="G4" s="61"/>
      <c r="H4" s="61"/>
    </row>
    <row r="5" spans="1:10" ht="18" customHeight="1" x14ac:dyDescent="0.25">
      <c r="A5" s="122" t="s">
        <v>4</v>
      </c>
      <c r="B5" s="122"/>
      <c r="C5" s="122"/>
      <c r="D5" s="122"/>
      <c r="E5" s="122"/>
      <c r="F5" s="122"/>
      <c r="G5" s="122"/>
      <c r="H5" s="122"/>
    </row>
    <row r="6" spans="1:10" ht="18" x14ac:dyDescent="0.25">
      <c r="A6" s="3"/>
      <c r="B6" s="3"/>
      <c r="C6" s="3"/>
      <c r="D6" s="58"/>
      <c r="E6" s="58"/>
      <c r="F6" s="58"/>
      <c r="G6" s="61"/>
      <c r="H6" s="61"/>
    </row>
    <row r="7" spans="1:10" ht="15.75" customHeight="1" x14ac:dyDescent="0.25">
      <c r="A7" s="122" t="s">
        <v>165</v>
      </c>
      <c r="B7" s="122"/>
      <c r="C7" s="122"/>
      <c r="D7" s="122"/>
      <c r="E7" s="122"/>
      <c r="F7" s="122"/>
      <c r="G7" s="122"/>
      <c r="H7" s="122"/>
    </row>
    <row r="8" spans="1:10" ht="18" x14ac:dyDescent="0.25">
      <c r="A8" s="3"/>
      <c r="B8" s="3"/>
      <c r="C8" s="3"/>
      <c r="D8" s="58"/>
      <c r="E8" s="58"/>
      <c r="F8" s="58"/>
      <c r="G8" s="61"/>
      <c r="H8" s="61"/>
    </row>
    <row r="9" spans="1:10" ht="25.5" x14ac:dyDescent="0.25">
      <c r="A9" s="16" t="s">
        <v>5</v>
      </c>
      <c r="B9" s="15" t="s">
        <v>6</v>
      </c>
      <c r="C9" s="15" t="s">
        <v>3</v>
      </c>
      <c r="D9" s="63" t="s">
        <v>118</v>
      </c>
      <c r="E9" s="59" t="s">
        <v>120</v>
      </c>
      <c r="F9" s="59" t="s">
        <v>122</v>
      </c>
      <c r="G9" s="59" t="s">
        <v>30</v>
      </c>
      <c r="H9" s="59" t="s">
        <v>124</v>
      </c>
    </row>
    <row r="10" spans="1:10" x14ac:dyDescent="0.25">
      <c r="A10" s="29"/>
      <c r="B10" s="30"/>
      <c r="C10" s="28" t="s">
        <v>0</v>
      </c>
      <c r="D10" s="72">
        <f>D11+D17</f>
        <v>1518684.9200000002</v>
      </c>
      <c r="E10" s="72">
        <f t="shared" ref="E10:H10" si="0">E11+E17</f>
        <v>1858612.1600000001</v>
      </c>
      <c r="F10" s="72">
        <f t="shared" si="0"/>
        <v>2010438.08</v>
      </c>
      <c r="G10" s="72">
        <f t="shared" si="0"/>
        <v>1985851.08</v>
      </c>
      <c r="H10" s="72">
        <f t="shared" si="0"/>
        <v>1975734.13</v>
      </c>
    </row>
    <row r="11" spans="1:10" s="70" customFormat="1" ht="15.75" customHeight="1" x14ac:dyDescent="0.25">
      <c r="A11" s="9">
        <v>6</v>
      </c>
      <c r="B11" s="9"/>
      <c r="C11" s="9" t="s">
        <v>7</v>
      </c>
      <c r="D11" s="50">
        <f>D12+D14+D16+D13+D15</f>
        <v>1518625.1900000002</v>
      </c>
      <c r="E11" s="50">
        <f t="shared" ref="E11" si="1">E12+E14+E16+E13+E15</f>
        <v>1858612.1600000001</v>
      </c>
      <c r="F11" s="50">
        <f>F12+F14+F16+F13+F15</f>
        <v>2010438.08</v>
      </c>
      <c r="G11" s="50">
        <f t="shared" ref="G11:H11" si="2">G12+G14+G16+G13+G15</f>
        <v>1985851.08</v>
      </c>
      <c r="H11" s="50">
        <f t="shared" si="2"/>
        <v>1975734.13</v>
      </c>
    </row>
    <row r="12" spans="1:10" ht="38.25" x14ac:dyDescent="0.25">
      <c r="A12" s="9"/>
      <c r="B12" s="13">
        <v>63</v>
      </c>
      <c r="C12" s="13" t="s">
        <v>26</v>
      </c>
      <c r="D12" s="64">
        <v>1334860.24</v>
      </c>
      <c r="E12" s="71">
        <v>1673527.62</v>
      </c>
      <c r="F12" s="51">
        <v>1805048</v>
      </c>
      <c r="G12" s="51">
        <v>1797810</v>
      </c>
      <c r="H12" s="51">
        <v>1797810</v>
      </c>
    </row>
    <row r="13" spans="1:10" x14ac:dyDescent="0.25">
      <c r="A13" s="9"/>
      <c r="B13" s="13">
        <v>64</v>
      </c>
      <c r="C13" s="69" t="s">
        <v>101</v>
      </c>
      <c r="D13" s="64">
        <v>0.08</v>
      </c>
      <c r="E13" s="51">
        <v>0</v>
      </c>
      <c r="F13" s="51">
        <v>0</v>
      </c>
      <c r="G13" s="51">
        <v>0</v>
      </c>
      <c r="H13" s="51">
        <v>0</v>
      </c>
    </row>
    <row r="14" spans="1:10" ht="48" x14ac:dyDescent="0.25">
      <c r="A14" s="10"/>
      <c r="B14" s="69">
        <v>65</v>
      </c>
      <c r="C14" s="67" t="s">
        <v>99</v>
      </c>
      <c r="D14" s="64">
        <v>53846.11</v>
      </c>
      <c r="E14" s="51">
        <v>67000</v>
      </c>
      <c r="F14" s="51">
        <v>67000</v>
      </c>
      <c r="G14" s="51">
        <v>67000</v>
      </c>
      <c r="H14" s="51">
        <v>67000</v>
      </c>
    </row>
    <row r="15" spans="1:10" ht="54.75" customHeight="1" x14ac:dyDescent="0.25">
      <c r="A15" s="10"/>
      <c r="B15" s="69">
        <v>66</v>
      </c>
      <c r="C15" s="67" t="s">
        <v>102</v>
      </c>
      <c r="D15" s="64">
        <v>14213.6</v>
      </c>
      <c r="E15" s="51">
        <v>11910</v>
      </c>
      <c r="F15" s="51">
        <v>9940</v>
      </c>
      <c r="G15" s="51">
        <v>9940</v>
      </c>
      <c r="H15" s="51">
        <v>9940</v>
      </c>
    </row>
    <row r="16" spans="1:10" ht="38.25" x14ac:dyDescent="0.25">
      <c r="A16" s="10"/>
      <c r="B16" s="10">
        <v>67</v>
      </c>
      <c r="C16" s="68" t="s">
        <v>27</v>
      </c>
      <c r="D16" s="64">
        <v>115705.16</v>
      </c>
      <c r="E16" s="51">
        <v>106174.54</v>
      </c>
      <c r="F16" s="51">
        <v>128450.08</v>
      </c>
      <c r="G16" s="51">
        <v>111101.08</v>
      </c>
      <c r="H16" s="51">
        <v>100984.13</v>
      </c>
    </row>
    <row r="17" spans="1:8" s="70" customFormat="1" ht="25.5" x14ac:dyDescent="0.25">
      <c r="A17" s="12">
        <v>7</v>
      </c>
      <c r="B17" s="12"/>
      <c r="C17" s="19" t="s">
        <v>8</v>
      </c>
      <c r="D17" s="50">
        <f t="shared" ref="D17:E17" si="3">D18</f>
        <v>59.73</v>
      </c>
      <c r="E17" s="50">
        <f t="shared" si="3"/>
        <v>0</v>
      </c>
      <c r="F17" s="50">
        <f>F18</f>
        <v>0</v>
      </c>
      <c r="G17" s="50">
        <f t="shared" ref="G17:H17" si="4">G18</f>
        <v>0</v>
      </c>
      <c r="H17" s="50">
        <f t="shared" si="4"/>
        <v>0</v>
      </c>
    </row>
    <row r="18" spans="1:8" ht="38.25" x14ac:dyDescent="0.25">
      <c r="A18" s="13"/>
      <c r="B18" s="13">
        <v>72</v>
      </c>
      <c r="C18" s="20" t="s">
        <v>25</v>
      </c>
      <c r="D18" s="64">
        <v>59.73</v>
      </c>
      <c r="E18" s="51"/>
      <c r="F18" s="51"/>
      <c r="G18" s="51"/>
      <c r="H18" s="62"/>
    </row>
    <row r="19" spans="1:8" s="70" customFormat="1" x14ac:dyDescent="0.25">
      <c r="A19" s="12">
        <v>9</v>
      </c>
      <c r="B19" s="12"/>
      <c r="C19" s="9" t="s">
        <v>66</v>
      </c>
      <c r="D19" s="50">
        <f t="shared" ref="D19:E19" si="5">D20</f>
        <v>49219.53</v>
      </c>
      <c r="E19" s="50">
        <f t="shared" si="5"/>
        <v>45149.279999999999</v>
      </c>
      <c r="F19" s="50">
        <f>F20</f>
        <v>3920</v>
      </c>
      <c r="G19" s="50">
        <f t="shared" ref="G19" si="6">G20</f>
        <v>0</v>
      </c>
      <c r="H19" s="50">
        <v>0</v>
      </c>
    </row>
    <row r="20" spans="1:8" x14ac:dyDescent="0.25">
      <c r="A20" s="13"/>
      <c r="B20" s="13">
        <v>92</v>
      </c>
      <c r="C20" s="68" t="s">
        <v>100</v>
      </c>
      <c r="D20" s="64">
        <v>49219.53</v>
      </c>
      <c r="E20" s="51">
        <v>45149.279999999999</v>
      </c>
      <c r="F20" s="51">
        <v>3920</v>
      </c>
      <c r="G20" s="51">
        <v>0</v>
      </c>
      <c r="H20" s="62">
        <v>0</v>
      </c>
    </row>
    <row r="21" spans="1:8" x14ac:dyDescent="0.25">
      <c r="A21" s="13"/>
      <c r="B21" s="13" t="s">
        <v>97</v>
      </c>
      <c r="C21" s="97" t="s">
        <v>187</v>
      </c>
      <c r="D21" s="64">
        <f>D20+D10</f>
        <v>1567904.4500000002</v>
      </c>
      <c r="E21" s="64">
        <f t="shared" ref="E21:H21" si="7">E20+E10</f>
        <v>1903761.4400000002</v>
      </c>
      <c r="F21" s="64">
        <f t="shared" si="7"/>
        <v>2014358.08</v>
      </c>
      <c r="G21" s="64">
        <f t="shared" si="7"/>
        <v>1985851.08</v>
      </c>
      <c r="H21" s="64">
        <f t="shared" si="7"/>
        <v>1975734.13</v>
      </c>
    </row>
    <row r="22" spans="1:8" ht="27" customHeight="1" x14ac:dyDescent="0.25">
      <c r="A22" s="122"/>
      <c r="B22" s="142"/>
      <c r="C22" s="142"/>
      <c r="D22" s="142"/>
      <c r="E22" s="142"/>
      <c r="F22" s="142"/>
      <c r="G22" s="142"/>
      <c r="H22" s="142"/>
    </row>
    <row r="23" spans="1:8" ht="18" x14ac:dyDescent="0.25">
      <c r="A23" s="3"/>
      <c r="B23" s="3"/>
      <c r="C23" s="3"/>
      <c r="D23" s="58"/>
      <c r="E23" s="58"/>
      <c r="F23" s="58"/>
      <c r="G23" s="61"/>
      <c r="H23" s="61"/>
    </row>
    <row r="24" spans="1:8" ht="25.5" x14ac:dyDescent="0.25">
      <c r="A24" s="16" t="s">
        <v>5</v>
      </c>
      <c r="B24" s="15" t="s">
        <v>6</v>
      </c>
      <c r="C24" s="15" t="s">
        <v>9</v>
      </c>
      <c r="D24" s="63" t="s">
        <v>118</v>
      </c>
      <c r="E24" s="59" t="s">
        <v>120</v>
      </c>
      <c r="F24" s="59" t="s">
        <v>122</v>
      </c>
      <c r="G24" s="59" t="s">
        <v>30</v>
      </c>
      <c r="H24" s="59" t="s">
        <v>124</v>
      </c>
    </row>
    <row r="25" spans="1:8" x14ac:dyDescent="0.25">
      <c r="A25" s="29"/>
      <c r="B25" s="30"/>
      <c r="C25" s="28" t="s">
        <v>1</v>
      </c>
      <c r="D25" s="72">
        <f t="shared" ref="D25:E25" si="8">D26+D32</f>
        <v>1529900.7199999997</v>
      </c>
      <c r="E25" s="72">
        <f t="shared" si="8"/>
        <v>1900042.4000000001</v>
      </c>
      <c r="F25" s="72">
        <f>F26+F32</f>
        <v>2008258.08</v>
      </c>
      <c r="G25" s="72">
        <f t="shared" ref="G25:H25" si="9">G26+G32</f>
        <v>1979751.08</v>
      </c>
      <c r="H25" s="72">
        <f t="shared" si="9"/>
        <v>1969634.13</v>
      </c>
    </row>
    <row r="26" spans="1:8" s="70" customFormat="1" ht="15.75" customHeight="1" x14ac:dyDescent="0.25">
      <c r="A26" s="9">
        <v>3</v>
      </c>
      <c r="B26" s="9"/>
      <c r="C26" s="9" t="s">
        <v>10</v>
      </c>
      <c r="D26" s="71">
        <f>D27+D28+D29+D30+D31</f>
        <v>1513013.7499999998</v>
      </c>
      <c r="E26" s="71">
        <f>E27+E28+E29+E30+E31</f>
        <v>1881050.6700000002</v>
      </c>
      <c r="F26" s="71">
        <f>F27+F28+F29+F30+F31</f>
        <v>1973578.08</v>
      </c>
      <c r="G26" s="71">
        <f t="shared" ref="G26:H26" si="10">G27+G28+G29+G30+G31</f>
        <v>1968991.08</v>
      </c>
      <c r="H26" s="71">
        <f t="shared" si="10"/>
        <v>1958874.13</v>
      </c>
    </row>
    <row r="27" spans="1:8" ht="15.75" customHeight="1" x14ac:dyDescent="0.25">
      <c r="A27" s="9"/>
      <c r="B27" s="13">
        <v>31</v>
      </c>
      <c r="C27" s="13" t="s">
        <v>11</v>
      </c>
      <c r="D27" s="64">
        <v>1204880.3999999999</v>
      </c>
      <c r="E27" s="51">
        <v>1555771.33</v>
      </c>
      <c r="F27" s="51">
        <v>1685965.2</v>
      </c>
      <c r="G27" s="51">
        <v>1685965.2</v>
      </c>
      <c r="H27" s="51">
        <v>1676595.69</v>
      </c>
    </row>
    <row r="28" spans="1:8" x14ac:dyDescent="0.25">
      <c r="A28" s="10"/>
      <c r="B28" s="10">
        <v>32</v>
      </c>
      <c r="C28" s="10" t="s">
        <v>20</v>
      </c>
      <c r="D28" s="64">
        <v>291446.5</v>
      </c>
      <c r="E28" s="51">
        <v>306897.33</v>
      </c>
      <c r="F28" s="51">
        <v>268609.88</v>
      </c>
      <c r="G28" s="51">
        <v>264022.88</v>
      </c>
      <c r="H28" s="51">
        <v>263455.44</v>
      </c>
    </row>
    <row r="29" spans="1:8" x14ac:dyDescent="0.25">
      <c r="A29" s="10"/>
      <c r="B29" s="69">
        <v>34</v>
      </c>
      <c r="C29" s="69" t="s">
        <v>65</v>
      </c>
      <c r="D29" s="64">
        <v>975.68</v>
      </c>
      <c r="E29" s="51">
        <v>1323</v>
      </c>
      <c r="F29" s="51">
        <v>1303</v>
      </c>
      <c r="G29" s="51">
        <v>1303</v>
      </c>
      <c r="H29" s="51">
        <v>1303</v>
      </c>
    </row>
    <row r="30" spans="1:8" x14ac:dyDescent="0.25">
      <c r="A30" s="10"/>
      <c r="B30" s="69">
        <v>37</v>
      </c>
      <c r="C30" s="69" t="s">
        <v>90</v>
      </c>
      <c r="D30" s="64">
        <v>14978.47</v>
      </c>
      <c r="E30" s="51">
        <v>15390</v>
      </c>
      <c r="F30" s="51">
        <v>17700</v>
      </c>
      <c r="G30" s="51">
        <v>17700</v>
      </c>
      <c r="H30" s="51">
        <v>17520</v>
      </c>
    </row>
    <row r="31" spans="1:8" x14ac:dyDescent="0.25">
      <c r="A31" s="10"/>
      <c r="B31" s="69">
        <v>38</v>
      </c>
      <c r="C31" s="69" t="s">
        <v>85</v>
      </c>
      <c r="D31" s="64">
        <v>732.7</v>
      </c>
      <c r="E31" s="51">
        <v>1669.01</v>
      </c>
      <c r="F31" s="51">
        <v>0</v>
      </c>
      <c r="G31" s="51">
        <v>0</v>
      </c>
      <c r="H31" s="51">
        <v>0</v>
      </c>
    </row>
    <row r="32" spans="1:8" ht="25.5" x14ac:dyDescent="0.25">
      <c r="A32" s="12">
        <v>4</v>
      </c>
      <c r="B32" s="12"/>
      <c r="C32" s="19" t="s">
        <v>12</v>
      </c>
      <c r="D32" s="51">
        <f t="shared" ref="D32:E32" si="11">D33</f>
        <v>16886.97</v>
      </c>
      <c r="E32" s="51">
        <f t="shared" si="11"/>
        <v>18991.73</v>
      </c>
      <c r="F32" s="51">
        <f>F33</f>
        <v>34680</v>
      </c>
      <c r="G32" s="51">
        <f t="shared" ref="G32:H32" si="12">G33</f>
        <v>10760</v>
      </c>
      <c r="H32" s="51">
        <f t="shared" si="12"/>
        <v>10760</v>
      </c>
    </row>
    <row r="33" spans="1:8" ht="38.25" x14ac:dyDescent="0.25">
      <c r="A33" s="13"/>
      <c r="B33" s="13">
        <v>42</v>
      </c>
      <c r="C33" s="19" t="s">
        <v>28</v>
      </c>
      <c r="D33" s="64">
        <v>16886.97</v>
      </c>
      <c r="E33" s="51">
        <v>18991.73</v>
      </c>
      <c r="F33" s="51">
        <v>34680</v>
      </c>
      <c r="G33" s="51">
        <v>10760</v>
      </c>
      <c r="H33" s="62">
        <v>10760</v>
      </c>
    </row>
    <row r="34" spans="1:8" x14ac:dyDescent="0.25">
      <c r="A34" s="12">
        <v>9</v>
      </c>
      <c r="B34" s="12"/>
      <c r="C34" s="9" t="s">
        <v>66</v>
      </c>
      <c r="D34" s="50">
        <f t="shared" ref="D34:E34" si="13">D35</f>
        <v>14047.64</v>
      </c>
      <c r="E34" s="50">
        <f t="shared" si="13"/>
        <v>3719.04</v>
      </c>
      <c r="F34" s="50">
        <f>F35</f>
        <v>6100</v>
      </c>
      <c r="G34" s="50">
        <f t="shared" ref="G34:H34" si="14">G35</f>
        <v>6100</v>
      </c>
      <c r="H34" s="50">
        <f t="shared" si="14"/>
        <v>6100</v>
      </c>
    </row>
    <row r="35" spans="1:8" x14ac:dyDescent="0.25">
      <c r="A35" s="13"/>
      <c r="B35" s="13">
        <v>92</v>
      </c>
      <c r="C35" s="68" t="s">
        <v>100</v>
      </c>
      <c r="D35" s="64">
        <v>14047.64</v>
      </c>
      <c r="E35" s="51">
        <v>3719.04</v>
      </c>
      <c r="F35" s="51">
        <v>6100</v>
      </c>
      <c r="G35" s="51">
        <v>6100</v>
      </c>
      <c r="H35" s="62">
        <v>6100</v>
      </c>
    </row>
    <row r="36" spans="1:8" x14ac:dyDescent="0.25">
      <c r="A36" s="13"/>
      <c r="B36" s="13" t="s">
        <v>97</v>
      </c>
      <c r="C36" s="97" t="s">
        <v>126</v>
      </c>
      <c r="D36" s="64">
        <f>D34+D25</f>
        <v>1543948.3599999996</v>
      </c>
      <c r="E36" s="64">
        <f t="shared" ref="E36:H36" si="15">E34+E25</f>
        <v>1903761.4400000002</v>
      </c>
      <c r="F36" s="64">
        <f t="shared" si="15"/>
        <v>2014358.08</v>
      </c>
      <c r="G36" s="64">
        <f t="shared" si="15"/>
        <v>1985851.08</v>
      </c>
      <c r="H36" s="64">
        <f t="shared" si="15"/>
        <v>1975734.13</v>
      </c>
    </row>
  </sheetData>
  <mergeCells count="5">
    <mergeCell ref="A22:H22"/>
    <mergeCell ref="A3:H3"/>
    <mergeCell ref="A5:H5"/>
    <mergeCell ref="A7:H7"/>
    <mergeCell ref="A1:J1"/>
  </mergeCells>
  <pageMargins left="0.7" right="0.7" top="0.75" bottom="0.75" header="0.3" footer="0.3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7"/>
  <sheetViews>
    <sheetView workbookViewId="0">
      <selection sqref="A1:J1"/>
    </sheetView>
  </sheetViews>
  <sheetFormatPr defaultRowHeight="15" x14ac:dyDescent="0.25"/>
  <cols>
    <col min="1" max="1" width="29.85546875" customWidth="1"/>
    <col min="2" max="6" width="25.28515625" style="60" customWidth="1"/>
  </cols>
  <sheetData>
    <row r="1" spans="1:10" ht="42" customHeight="1" x14ac:dyDescent="0.25">
      <c r="A1" s="122" t="s">
        <v>190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0" ht="10.5" customHeight="1" x14ac:dyDescent="0.25">
      <c r="A2" s="3"/>
      <c r="B2" s="58"/>
      <c r="C2" s="58"/>
      <c r="D2" s="58"/>
      <c r="E2" s="58"/>
      <c r="F2" s="58"/>
    </row>
    <row r="3" spans="1:10" ht="15.75" hidden="1" customHeight="1" x14ac:dyDescent="0.25">
      <c r="A3" s="122"/>
      <c r="B3" s="122"/>
      <c r="C3" s="122"/>
      <c r="D3" s="122"/>
      <c r="E3" s="122"/>
      <c r="F3" s="122"/>
    </row>
    <row r="4" spans="1:10" ht="1.5" customHeight="1" x14ac:dyDescent="0.25">
      <c r="B4" s="58"/>
      <c r="C4" s="58"/>
      <c r="D4" s="58"/>
      <c r="E4" s="61"/>
      <c r="F4" s="61"/>
    </row>
    <row r="5" spans="1:10" ht="18" customHeight="1" x14ac:dyDescent="0.25">
      <c r="A5" s="122" t="s">
        <v>4</v>
      </c>
      <c r="B5" s="122"/>
      <c r="C5" s="122"/>
      <c r="D5" s="122"/>
      <c r="E5" s="122"/>
      <c r="F5" s="122"/>
    </row>
    <row r="6" spans="1:10" ht="18" x14ac:dyDescent="0.25">
      <c r="A6" s="3"/>
      <c r="B6" s="58"/>
      <c r="C6" s="58"/>
      <c r="D6" s="58"/>
      <c r="E6" s="61"/>
      <c r="F6" s="61"/>
    </row>
    <row r="7" spans="1:10" ht="15.75" customHeight="1" x14ac:dyDescent="0.25">
      <c r="A7" s="122" t="s">
        <v>166</v>
      </c>
      <c r="B7" s="122"/>
      <c r="C7" s="122"/>
      <c r="D7" s="122"/>
      <c r="E7" s="122"/>
      <c r="F7" s="122"/>
    </row>
    <row r="8" spans="1:10" ht="18" x14ac:dyDescent="0.25">
      <c r="A8" s="3"/>
      <c r="B8" s="58"/>
      <c r="C8" s="58"/>
      <c r="D8" s="58"/>
      <c r="E8" s="61"/>
      <c r="F8" s="61"/>
    </row>
    <row r="9" spans="1:10" ht="25.5" x14ac:dyDescent="0.25">
      <c r="A9" s="16" t="s">
        <v>38</v>
      </c>
      <c r="B9" s="63" t="s">
        <v>118</v>
      </c>
      <c r="C9" s="59" t="s">
        <v>120</v>
      </c>
      <c r="D9" s="59" t="s">
        <v>122</v>
      </c>
      <c r="E9" s="59" t="s">
        <v>30</v>
      </c>
      <c r="F9" s="59" t="s">
        <v>124</v>
      </c>
    </row>
    <row r="10" spans="1:10" ht="23.25" customHeight="1" x14ac:dyDescent="0.25">
      <c r="A10" s="31" t="s">
        <v>0</v>
      </c>
      <c r="B10" s="96">
        <f>B11+B17+B19+B21+B23+B29+B14</f>
        <v>1518684.92</v>
      </c>
      <c r="C10" s="96">
        <f>C11+C17+C19+C21+C23+C29+C14</f>
        <v>1858612.1600000001</v>
      </c>
      <c r="D10" s="96">
        <f>D11+D17+D19+D21+D23+D29+D14+D27</f>
        <v>2010438.08</v>
      </c>
      <c r="E10" s="96">
        <f>E11+E17+E19+E21+E23+E29+E14+E27</f>
        <v>1985851.08</v>
      </c>
      <c r="F10" s="96">
        <f t="shared" ref="F10" si="0">F11+F17+F19+F21+F23+F29+F14+F27</f>
        <v>1975734.13</v>
      </c>
    </row>
    <row r="11" spans="1:10" s="70" customFormat="1" x14ac:dyDescent="0.25">
      <c r="A11" s="19" t="s">
        <v>41</v>
      </c>
      <c r="B11" s="50">
        <f>B12+B13</f>
        <v>91767.88</v>
      </c>
      <c r="C11" s="50">
        <f>C12+C13</f>
        <v>85284.46</v>
      </c>
      <c r="D11" s="50">
        <f t="shared" ref="D11:F11" si="1">D12+D13</f>
        <v>92162.78</v>
      </c>
      <c r="E11" s="50">
        <f t="shared" si="1"/>
        <v>74813.78</v>
      </c>
      <c r="F11" s="50">
        <f t="shared" si="1"/>
        <v>73569.180000000008</v>
      </c>
    </row>
    <row r="12" spans="1:10" x14ac:dyDescent="0.25">
      <c r="A12" s="10" t="s">
        <v>104</v>
      </c>
      <c r="B12" s="51">
        <v>37751.919999999998</v>
      </c>
      <c r="C12" s="51">
        <v>13133.38</v>
      </c>
      <c r="D12" s="51">
        <v>22719.81</v>
      </c>
      <c r="E12" s="51">
        <v>5370.81</v>
      </c>
      <c r="F12" s="51">
        <v>4126.21</v>
      </c>
    </row>
    <row r="13" spans="1:10" x14ac:dyDescent="0.25">
      <c r="A13" s="10" t="s">
        <v>105</v>
      </c>
      <c r="B13" s="51">
        <v>54015.96</v>
      </c>
      <c r="C13" s="51">
        <v>72151.08</v>
      </c>
      <c r="D13" s="51">
        <v>69442.97</v>
      </c>
      <c r="E13" s="51">
        <v>69442.97</v>
      </c>
      <c r="F13" s="51">
        <v>69442.97</v>
      </c>
    </row>
    <row r="14" spans="1:10" s="70" customFormat="1" x14ac:dyDescent="0.25">
      <c r="A14" s="92" t="s">
        <v>127</v>
      </c>
      <c r="B14" s="50">
        <f>B16+B15</f>
        <v>23937.279999999999</v>
      </c>
      <c r="C14" s="50">
        <f>C16+C15</f>
        <v>20890.080000000002</v>
      </c>
      <c r="D14" s="50">
        <f t="shared" ref="D14:F14" si="2">D16+D15</f>
        <v>36287.300000000003</v>
      </c>
      <c r="E14" s="50">
        <f t="shared" si="2"/>
        <v>36287.300000000003</v>
      </c>
      <c r="F14" s="50">
        <f t="shared" si="2"/>
        <v>27414.95</v>
      </c>
    </row>
    <row r="15" spans="1:10" s="70" customFormat="1" x14ac:dyDescent="0.25">
      <c r="A15" s="69" t="s">
        <v>153</v>
      </c>
      <c r="B15" s="71">
        <v>0</v>
      </c>
      <c r="C15" s="71">
        <v>2548.5100000000002</v>
      </c>
      <c r="D15" s="71">
        <v>4829.5</v>
      </c>
      <c r="E15" s="71">
        <v>4829.5</v>
      </c>
      <c r="F15" s="71">
        <v>3498.65</v>
      </c>
    </row>
    <row r="16" spans="1:10" x14ac:dyDescent="0.25">
      <c r="A16" s="10" t="s">
        <v>112</v>
      </c>
      <c r="B16" s="51">
        <v>23937.279999999999</v>
      </c>
      <c r="C16" s="51">
        <v>18341.57</v>
      </c>
      <c r="D16" s="51">
        <v>31457.8</v>
      </c>
      <c r="E16" s="51">
        <v>31457.8</v>
      </c>
      <c r="F16" s="51">
        <v>23916.3</v>
      </c>
    </row>
    <row r="17" spans="1:6" s="70" customFormat="1" x14ac:dyDescent="0.25">
      <c r="A17" s="92" t="s">
        <v>103</v>
      </c>
      <c r="B17" s="65">
        <f>B18</f>
        <v>9988.6299999999992</v>
      </c>
      <c r="C17" s="65">
        <f t="shared" ref="C17:F17" si="3">C18</f>
        <v>5160</v>
      </c>
      <c r="D17" s="65">
        <f t="shared" si="3"/>
        <v>0</v>
      </c>
      <c r="E17" s="65">
        <f t="shared" si="3"/>
        <v>0</v>
      </c>
      <c r="F17" s="65">
        <f t="shared" si="3"/>
        <v>0</v>
      </c>
    </row>
    <row r="18" spans="1:6" x14ac:dyDescent="0.25">
      <c r="A18" s="93" t="s">
        <v>106</v>
      </c>
      <c r="B18" s="64">
        <v>9988.6299999999992</v>
      </c>
      <c r="C18" s="51">
        <v>5160</v>
      </c>
      <c r="D18" s="51">
        <v>0</v>
      </c>
      <c r="E18" s="51">
        <v>0</v>
      </c>
      <c r="F18" s="51">
        <v>0</v>
      </c>
    </row>
    <row r="19" spans="1:6" s="70" customFormat="1" x14ac:dyDescent="0.25">
      <c r="A19" s="92" t="s">
        <v>43</v>
      </c>
      <c r="B19" s="65">
        <f>B20</f>
        <v>4224.97</v>
      </c>
      <c r="C19" s="65">
        <f t="shared" ref="C19:F19" si="4">C20</f>
        <v>6750</v>
      </c>
      <c r="D19" s="65">
        <f t="shared" si="4"/>
        <v>6750</v>
      </c>
      <c r="E19" s="65">
        <f t="shared" si="4"/>
        <v>6750</v>
      </c>
      <c r="F19" s="65">
        <f t="shared" si="4"/>
        <v>6750</v>
      </c>
    </row>
    <row r="20" spans="1:6" x14ac:dyDescent="0.25">
      <c r="A20" s="10" t="s">
        <v>113</v>
      </c>
      <c r="B20" s="64">
        <v>4224.97</v>
      </c>
      <c r="C20" s="51">
        <v>6750</v>
      </c>
      <c r="D20" s="51">
        <v>6750</v>
      </c>
      <c r="E20" s="51">
        <v>6750</v>
      </c>
      <c r="F20" s="51">
        <v>6750</v>
      </c>
    </row>
    <row r="21" spans="1:6" s="70" customFormat="1" x14ac:dyDescent="0.25">
      <c r="A21" s="9" t="s">
        <v>40</v>
      </c>
      <c r="B21" s="65">
        <f>B22</f>
        <v>53846.19</v>
      </c>
      <c r="C21" s="65">
        <f t="shared" ref="C21:F21" si="5">C22</f>
        <v>67000</v>
      </c>
      <c r="D21" s="65">
        <f t="shared" si="5"/>
        <v>67000</v>
      </c>
      <c r="E21" s="65">
        <f t="shared" si="5"/>
        <v>67000</v>
      </c>
      <c r="F21" s="65">
        <f t="shared" si="5"/>
        <v>67000</v>
      </c>
    </row>
    <row r="22" spans="1:6" x14ac:dyDescent="0.25">
      <c r="A22" s="94" t="s">
        <v>107</v>
      </c>
      <c r="B22" s="64">
        <v>53846.19</v>
      </c>
      <c r="C22" s="51">
        <v>67000</v>
      </c>
      <c r="D22" s="51">
        <v>67000</v>
      </c>
      <c r="E22" s="51">
        <v>67000</v>
      </c>
      <c r="F22" s="51">
        <v>67000</v>
      </c>
    </row>
    <row r="23" spans="1:6" s="70" customFormat="1" x14ac:dyDescent="0.25">
      <c r="A23" s="9" t="s">
        <v>39</v>
      </c>
      <c r="B23" s="50">
        <f t="shared" ref="B23:C23" si="6">B24+B25+B26</f>
        <v>1334860.24</v>
      </c>
      <c r="C23" s="50">
        <f t="shared" si="6"/>
        <v>1673527.62</v>
      </c>
      <c r="D23" s="50">
        <f>D24+D25+D26</f>
        <v>1805048</v>
      </c>
      <c r="E23" s="50">
        <f>E24+E25+E26</f>
        <v>1797810</v>
      </c>
      <c r="F23" s="50">
        <f t="shared" ref="F23" si="7">F24+F25+F26</f>
        <v>1797810</v>
      </c>
    </row>
    <row r="24" spans="1:6" x14ac:dyDescent="0.25">
      <c r="A24" s="94" t="s">
        <v>108</v>
      </c>
      <c r="B24" s="64">
        <v>1266390.31</v>
      </c>
      <c r="C24" s="51">
        <v>1608389.62</v>
      </c>
      <c r="D24" s="51">
        <v>1719910</v>
      </c>
      <c r="E24" s="51">
        <v>1719910</v>
      </c>
      <c r="F24" s="51">
        <v>1719910</v>
      </c>
    </row>
    <row r="25" spans="1:6" x14ac:dyDescent="0.25">
      <c r="A25" s="91" t="s">
        <v>109</v>
      </c>
      <c r="B25" s="64">
        <v>39518.730000000003</v>
      </c>
      <c r="C25" s="51">
        <v>57900</v>
      </c>
      <c r="D25" s="51">
        <v>57900</v>
      </c>
      <c r="E25" s="51">
        <v>57900</v>
      </c>
      <c r="F25" s="51">
        <v>57900</v>
      </c>
    </row>
    <row r="26" spans="1:6" x14ac:dyDescent="0.25">
      <c r="A26" s="91" t="s">
        <v>114</v>
      </c>
      <c r="B26" s="64">
        <v>28951.200000000001</v>
      </c>
      <c r="C26" s="51">
        <v>7238</v>
      </c>
      <c r="D26" s="51">
        <v>27238</v>
      </c>
      <c r="E26" s="51">
        <v>20000</v>
      </c>
      <c r="F26" s="62">
        <v>20000</v>
      </c>
    </row>
    <row r="27" spans="1:6" s="70" customFormat="1" x14ac:dyDescent="0.25">
      <c r="A27" s="92" t="s">
        <v>167</v>
      </c>
      <c r="B27" s="65">
        <f>B28</f>
        <v>0</v>
      </c>
      <c r="C27" s="65">
        <f t="shared" ref="C27:D27" si="8">C28</f>
        <v>0</v>
      </c>
      <c r="D27" s="65">
        <f t="shared" si="8"/>
        <v>3190</v>
      </c>
      <c r="E27" s="65">
        <f t="shared" ref="E27" si="9">E28</f>
        <v>3190</v>
      </c>
      <c r="F27" s="65">
        <f t="shared" ref="F27" si="10">F28</f>
        <v>3190</v>
      </c>
    </row>
    <row r="28" spans="1:6" x14ac:dyDescent="0.25">
      <c r="A28" s="104" t="s">
        <v>168</v>
      </c>
      <c r="B28" s="64"/>
      <c r="C28" s="64"/>
      <c r="D28" s="64">
        <v>3190</v>
      </c>
      <c r="E28" s="64">
        <v>3190</v>
      </c>
      <c r="F28" s="103">
        <v>3190</v>
      </c>
    </row>
    <row r="29" spans="1:6" s="70" customFormat="1" ht="25.5" x14ac:dyDescent="0.25">
      <c r="A29" s="31" t="s">
        <v>110</v>
      </c>
      <c r="B29" s="65">
        <f>B30</f>
        <v>59.73</v>
      </c>
      <c r="C29" s="65">
        <f t="shared" ref="C29:F29" si="11">C30</f>
        <v>0</v>
      </c>
      <c r="D29" s="65">
        <f t="shared" si="11"/>
        <v>0</v>
      </c>
      <c r="E29" s="65">
        <f t="shared" si="11"/>
        <v>0</v>
      </c>
      <c r="F29" s="65">
        <f t="shared" si="11"/>
        <v>0</v>
      </c>
    </row>
    <row r="30" spans="1:6" ht="25.5" x14ac:dyDescent="0.25">
      <c r="A30" s="94" t="s">
        <v>111</v>
      </c>
      <c r="B30" s="64">
        <v>59.73</v>
      </c>
      <c r="C30" s="51">
        <v>0</v>
      </c>
      <c r="D30" s="51">
        <v>0</v>
      </c>
      <c r="E30" s="51"/>
      <c r="F30" s="51"/>
    </row>
    <row r="32" spans="1:6" ht="3.75" customHeight="1" x14ac:dyDescent="0.25"/>
    <row r="33" spans="1:6" ht="15.75" hidden="1" customHeight="1" x14ac:dyDescent="0.25">
      <c r="A33" s="122"/>
      <c r="B33" s="122"/>
      <c r="C33" s="122"/>
      <c r="D33" s="122"/>
      <c r="E33" s="122"/>
      <c r="F33" s="122"/>
    </row>
    <row r="34" spans="1:6" ht="18" x14ac:dyDescent="0.25">
      <c r="A34" s="3"/>
      <c r="B34" s="58"/>
      <c r="C34" s="58"/>
      <c r="D34" s="58"/>
      <c r="E34" s="61"/>
      <c r="F34" s="61"/>
    </row>
    <row r="35" spans="1:6" ht="25.5" x14ac:dyDescent="0.25">
      <c r="A35" s="16" t="s">
        <v>38</v>
      </c>
      <c r="B35" s="63" t="s">
        <v>118</v>
      </c>
      <c r="C35" s="59" t="s">
        <v>120</v>
      </c>
      <c r="D35" s="59" t="s">
        <v>122</v>
      </c>
      <c r="E35" s="59" t="s">
        <v>30</v>
      </c>
      <c r="F35" s="59" t="s">
        <v>124</v>
      </c>
    </row>
    <row r="36" spans="1:6" x14ac:dyDescent="0.25">
      <c r="A36" s="31" t="s">
        <v>1</v>
      </c>
      <c r="B36" s="106">
        <f t="shared" ref="B36:C36" si="12">B37+B43+B45+B47+B49+B55+B40+B57+B53</f>
        <v>1529900.7200000002</v>
      </c>
      <c r="C36" s="106">
        <f t="shared" si="12"/>
        <v>1900042.4</v>
      </c>
      <c r="D36" s="106">
        <f>D37+D43+D45+D47+D49+D55+D40+D57+D53</f>
        <v>2008258.08</v>
      </c>
      <c r="E36" s="106">
        <f t="shared" ref="E36:F36" si="13">E37+E43+E45+E47+E49+E55+E40+E57+E53</f>
        <v>1979751.08</v>
      </c>
      <c r="F36" s="106">
        <f t="shared" si="13"/>
        <v>1969634.13</v>
      </c>
    </row>
    <row r="37" spans="1:6" ht="15.75" customHeight="1" x14ac:dyDescent="0.25">
      <c r="A37" s="19" t="s">
        <v>41</v>
      </c>
      <c r="B37" s="50">
        <f>B38+B39</f>
        <v>97163.420000000013</v>
      </c>
      <c r="C37" s="50">
        <f t="shared" ref="C37:F37" si="14">C38+C39</f>
        <v>85284.46</v>
      </c>
      <c r="D37" s="50">
        <f t="shared" si="14"/>
        <v>92162.78</v>
      </c>
      <c r="E37" s="50">
        <f t="shared" si="14"/>
        <v>74813.78</v>
      </c>
      <c r="F37" s="50">
        <f t="shared" si="14"/>
        <v>73569.180000000008</v>
      </c>
    </row>
    <row r="38" spans="1:6" x14ac:dyDescent="0.25">
      <c r="A38" s="10" t="s">
        <v>104</v>
      </c>
      <c r="B38" s="64">
        <v>55092.98</v>
      </c>
      <c r="C38" s="51">
        <v>13133.38</v>
      </c>
      <c r="D38" s="51">
        <v>22719.81</v>
      </c>
      <c r="E38" s="51">
        <v>5370.81</v>
      </c>
      <c r="F38" s="51">
        <v>4126.21</v>
      </c>
    </row>
    <row r="39" spans="1:6" x14ac:dyDescent="0.25">
      <c r="A39" s="10" t="s">
        <v>105</v>
      </c>
      <c r="B39" s="64">
        <v>42070.44</v>
      </c>
      <c r="C39" s="51">
        <v>72151.08</v>
      </c>
      <c r="D39" s="51">
        <v>69442.97</v>
      </c>
      <c r="E39" s="51">
        <v>69442.97</v>
      </c>
      <c r="F39" s="51">
        <v>69442.97</v>
      </c>
    </row>
    <row r="40" spans="1:6" s="70" customFormat="1" x14ac:dyDescent="0.25">
      <c r="A40" s="92" t="s">
        <v>127</v>
      </c>
      <c r="B40" s="65">
        <f>B42+B41</f>
        <v>22835.1</v>
      </c>
      <c r="C40" s="65">
        <f t="shared" ref="C40:F40" si="15">C42+C41</f>
        <v>20505.660000000003</v>
      </c>
      <c r="D40" s="65">
        <f t="shared" si="15"/>
        <v>36287.300000000003</v>
      </c>
      <c r="E40" s="65">
        <f t="shared" si="15"/>
        <v>36287.300000000003</v>
      </c>
      <c r="F40" s="65">
        <f t="shared" si="15"/>
        <v>27414.95</v>
      </c>
    </row>
    <row r="41" spans="1:6" s="70" customFormat="1" x14ac:dyDescent="0.25">
      <c r="A41" s="69" t="s">
        <v>163</v>
      </c>
      <c r="B41" s="102">
        <v>0</v>
      </c>
      <c r="C41" s="102">
        <v>2548.5100000000002</v>
      </c>
      <c r="D41" s="71">
        <v>4829.5</v>
      </c>
      <c r="E41" s="71">
        <v>4829.5</v>
      </c>
      <c r="F41" s="71">
        <v>3498.65</v>
      </c>
    </row>
    <row r="42" spans="1:6" x14ac:dyDescent="0.25">
      <c r="A42" s="10" t="s">
        <v>112</v>
      </c>
      <c r="B42" s="64">
        <v>22835.1</v>
      </c>
      <c r="C42" s="51">
        <v>17957.150000000001</v>
      </c>
      <c r="D42" s="51">
        <v>31457.8</v>
      </c>
      <c r="E42" s="51">
        <v>31457.8</v>
      </c>
      <c r="F42" s="51">
        <v>23916.3</v>
      </c>
    </row>
    <row r="43" spans="1:6" s="70" customFormat="1" x14ac:dyDescent="0.25">
      <c r="A43" s="98" t="s">
        <v>103</v>
      </c>
      <c r="B43" s="99">
        <f>B44</f>
        <v>6594.58</v>
      </c>
      <c r="C43" s="99">
        <f t="shared" ref="C43:F43" si="16">C44</f>
        <v>5160</v>
      </c>
      <c r="D43" s="99">
        <f t="shared" si="16"/>
        <v>0</v>
      </c>
      <c r="E43" s="99">
        <f t="shared" si="16"/>
        <v>0</v>
      </c>
      <c r="F43" s="99">
        <f t="shared" si="16"/>
        <v>0</v>
      </c>
    </row>
    <row r="44" spans="1:6" x14ac:dyDescent="0.25">
      <c r="A44" s="93" t="s">
        <v>106</v>
      </c>
      <c r="B44" s="64">
        <v>6594.58</v>
      </c>
      <c r="C44" s="51">
        <v>5160</v>
      </c>
      <c r="D44" s="51">
        <v>0</v>
      </c>
      <c r="E44" s="51">
        <v>0</v>
      </c>
      <c r="F44" s="51">
        <v>0</v>
      </c>
    </row>
    <row r="45" spans="1:6" s="70" customFormat="1" x14ac:dyDescent="0.25">
      <c r="A45" s="92" t="s">
        <v>43</v>
      </c>
      <c r="B45" s="65">
        <f>B46</f>
        <v>4295.07</v>
      </c>
      <c r="C45" s="65">
        <f t="shared" ref="C45:F45" si="17">C46</f>
        <v>6750</v>
      </c>
      <c r="D45" s="65">
        <f t="shared" si="17"/>
        <v>6750</v>
      </c>
      <c r="E45" s="65">
        <f t="shared" si="17"/>
        <v>6750</v>
      </c>
      <c r="F45" s="65">
        <f t="shared" si="17"/>
        <v>6750</v>
      </c>
    </row>
    <row r="46" spans="1:6" x14ac:dyDescent="0.25">
      <c r="A46" s="10" t="s">
        <v>113</v>
      </c>
      <c r="B46" s="64">
        <v>4295.07</v>
      </c>
      <c r="C46" s="51">
        <v>6750</v>
      </c>
      <c r="D46" s="51">
        <v>6750</v>
      </c>
      <c r="E46" s="51">
        <v>6750</v>
      </c>
      <c r="F46" s="51">
        <v>6750</v>
      </c>
    </row>
    <row r="47" spans="1:6" s="70" customFormat="1" x14ac:dyDescent="0.25">
      <c r="A47" s="9" t="s">
        <v>40</v>
      </c>
      <c r="B47" s="65">
        <f>B48</f>
        <v>50044.76</v>
      </c>
      <c r="C47" s="65">
        <f t="shared" ref="C47:F47" si="18">C48</f>
        <v>67000</v>
      </c>
      <c r="D47" s="65">
        <f t="shared" si="18"/>
        <v>67000</v>
      </c>
      <c r="E47" s="65">
        <f t="shared" si="18"/>
        <v>67000</v>
      </c>
      <c r="F47" s="65">
        <f t="shared" si="18"/>
        <v>67000</v>
      </c>
    </row>
    <row r="48" spans="1:6" x14ac:dyDescent="0.25">
      <c r="A48" s="94" t="s">
        <v>107</v>
      </c>
      <c r="B48" s="64">
        <v>50044.76</v>
      </c>
      <c r="C48" s="51">
        <v>67000</v>
      </c>
      <c r="D48" s="51">
        <v>67000</v>
      </c>
      <c r="E48" s="51">
        <v>67000</v>
      </c>
      <c r="F48" s="51">
        <v>67000</v>
      </c>
    </row>
    <row r="49" spans="1:6" x14ac:dyDescent="0.25">
      <c r="A49" s="9" t="s">
        <v>39</v>
      </c>
      <c r="B49" s="50">
        <f t="shared" ref="B49:C49" si="19">B50+B51+B52</f>
        <v>1348967.79</v>
      </c>
      <c r="C49" s="50">
        <f t="shared" si="19"/>
        <v>1670192.5</v>
      </c>
      <c r="D49" s="50">
        <f>D50+D51+D52</f>
        <v>1798948</v>
      </c>
      <c r="E49" s="50">
        <f t="shared" ref="E49" si="20">E50+E51+E52</f>
        <v>1791710</v>
      </c>
      <c r="F49" s="50">
        <f t="shared" ref="F49" si="21">F50+F51+F52</f>
        <v>1791710</v>
      </c>
    </row>
    <row r="50" spans="1:6" x14ac:dyDescent="0.25">
      <c r="A50" s="94" t="s">
        <v>108</v>
      </c>
      <c r="B50" s="64">
        <v>1269724.93</v>
      </c>
      <c r="C50" s="51">
        <v>1605055</v>
      </c>
      <c r="D50" s="51">
        <v>1713810</v>
      </c>
      <c r="E50" s="51">
        <v>1713810</v>
      </c>
      <c r="F50" s="51">
        <v>1713810</v>
      </c>
    </row>
    <row r="51" spans="1:6" x14ac:dyDescent="0.25">
      <c r="A51" s="91" t="s">
        <v>109</v>
      </c>
      <c r="B51" s="64">
        <v>56859.79</v>
      </c>
      <c r="C51" s="51">
        <v>57900</v>
      </c>
      <c r="D51" s="51">
        <v>57900</v>
      </c>
      <c r="E51" s="51">
        <v>57900</v>
      </c>
      <c r="F51" s="51">
        <v>57900</v>
      </c>
    </row>
    <row r="52" spans="1:6" x14ac:dyDescent="0.25">
      <c r="A52" s="91" t="s">
        <v>114</v>
      </c>
      <c r="B52" s="64">
        <v>22383.07</v>
      </c>
      <c r="C52" s="51">
        <v>7237.5</v>
      </c>
      <c r="D52" s="51">
        <v>27238</v>
      </c>
      <c r="E52" s="51">
        <v>20000</v>
      </c>
      <c r="F52" s="62">
        <v>20000</v>
      </c>
    </row>
    <row r="53" spans="1:6" x14ac:dyDescent="0.25">
      <c r="A53" s="98" t="s">
        <v>167</v>
      </c>
      <c r="B53" s="105">
        <f>B54</f>
        <v>0</v>
      </c>
      <c r="C53" s="105">
        <f t="shared" ref="C53:F53" si="22">C54</f>
        <v>0</v>
      </c>
      <c r="D53" s="105">
        <f t="shared" si="22"/>
        <v>3190</v>
      </c>
      <c r="E53" s="105">
        <f t="shared" si="22"/>
        <v>3190</v>
      </c>
      <c r="F53" s="105">
        <f t="shared" si="22"/>
        <v>3190</v>
      </c>
    </row>
    <row r="54" spans="1:6" x14ac:dyDescent="0.25">
      <c r="A54" s="104" t="s">
        <v>168</v>
      </c>
      <c r="B54" s="64"/>
      <c r="C54" s="64"/>
      <c r="D54" s="64">
        <v>3190</v>
      </c>
      <c r="E54" s="64">
        <v>3190</v>
      </c>
      <c r="F54" s="103">
        <v>3190</v>
      </c>
    </row>
    <row r="55" spans="1:6" s="70" customFormat="1" ht="25.5" x14ac:dyDescent="0.25">
      <c r="A55" s="31" t="s">
        <v>110</v>
      </c>
      <c r="B55" s="65">
        <f>B56</f>
        <v>0</v>
      </c>
      <c r="C55" s="65">
        <f t="shared" ref="C55:F55" si="23">C56</f>
        <v>0</v>
      </c>
      <c r="D55" s="65">
        <f t="shared" si="23"/>
        <v>0</v>
      </c>
      <c r="E55" s="65">
        <f t="shared" si="23"/>
        <v>0</v>
      </c>
      <c r="F55" s="65">
        <f t="shared" si="23"/>
        <v>0</v>
      </c>
    </row>
    <row r="56" spans="1:6" ht="25.5" x14ac:dyDescent="0.25">
      <c r="A56" s="94" t="s">
        <v>111</v>
      </c>
      <c r="B56" s="64">
        <v>0</v>
      </c>
      <c r="C56" s="51">
        <v>0</v>
      </c>
      <c r="D56" s="51"/>
      <c r="E56" s="51">
        <v>0</v>
      </c>
      <c r="F56" s="51">
        <v>0</v>
      </c>
    </row>
    <row r="57" spans="1:6" x14ac:dyDescent="0.25">
      <c r="A57" s="9" t="s">
        <v>164</v>
      </c>
      <c r="B57" s="50">
        <f>SUM(B58:B66)</f>
        <v>0</v>
      </c>
      <c r="C57" s="50">
        <f>SUM(C58:C66)</f>
        <v>45149.780000000006</v>
      </c>
      <c r="D57" s="50">
        <f>SUM(D58:D66)</f>
        <v>3920</v>
      </c>
      <c r="E57" s="50">
        <f>SUM(E58:E66)</f>
        <v>0</v>
      </c>
      <c r="F57" s="50">
        <f>SUM(F58:F66)</f>
        <v>0</v>
      </c>
    </row>
    <row r="58" spans="1:6" x14ac:dyDescent="0.25">
      <c r="A58" s="10" t="s">
        <v>154</v>
      </c>
      <c r="B58" s="64">
        <v>0</v>
      </c>
      <c r="C58" s="51">
        <v>0</v>
      </c>
      <c r="D58" s="51">
        <v>0</v>
      </c>
      <c r="E58" s="51">
        <v>0</v>
      </c>
      <c r="F58" s="51">
        <v>0</v>
      </c>
    </row>
    <row r="59" spans="1:6" x14ac:dyDescent="0.25">
      <c r="A59" s="10" t="s">
        <v>155</v>
      </c>
      <c r="B59" s="64">
        <v>0</v>
      </c>
      <c r="C59" s="51">
        <v>0</v>
      </c>
      <c r="D59" s="51">
        <v>0</v>
      </c>
      <c r="E59" s="51">
        <v>0</v>
      </c>
      <c r="F59" s="51">
        <v>0</v>
      </c>
    </row>
    <row r="60" spans="1:6" x14ac:dyDescent="0.25">
      <c r="A60" s="100" t="s">
        <v>156</v>
      </c>
      <c r="B60" s="64">
        <v>0</v>
      </c>
      <c r="C60" s="51">
        <v>10455.950000000001</v>
      </c>
      <c r="D60" s="51">
        <v>0</v>
      </c>
      <c r="E60" s="51">
        <v>0</v>
      </c>
      <c r="F60" s="51">
        <v>0</v>
      </c>
    </row>
    <row r="61" spans="1:6" x14ac:dyDescent="0.25">
      <c r="A61" s="10" t="s">
        <v>157</v>
      </c>
      <c r="B61" s="64">
        <v>0</v>
      </c>
      <c r="C61" s="51">
        <v>200.25</v>
      </c>
      <c r="D61" s="51">
        <v>0</v>
      </c>
      <c r="E61" s="51">
        <v>0</v>
      </c>
      <c r="F61" s="62">
        <v>0</v>
      </c>
    </row>
    <row r="62" spans="1:6" x14ac:dyDescent="0.25">
      <c r="A62" s="94" t="s">
        <v>158</v>
      </c>
      <c r="B62" s="64">
        <v>0</v>
      </c>
      <c r="C62" s="51">
        <v>3185.9</v>
      </c>
      <c r="D62" s="51">
        <v>0</v>
      </c>
      <c r="E62" s="51">
        <v>0</v>
      </c>
      <c r="F62" s="62">
        <v>0</v>
      </c>
    </row>
    <row r="63" spans="1:6" x14ac:dyDescent="0.25">
      <c r="A63" s="94" t="s">
        <v>159</v>
      </c>
      <c r="B63" s="64">
        <v>0</v>
      </c>
      <c r="C63" s="51">
        <v>0</v>
      </c>
      <c r="D63" s="51">
        <v>0</v>
      </c>
      <c r="E63" s="51">
        <v>0</v>
      </c>
      <c r="F63" s="62">
        <v>0</v>
      </c>
    </row>
    <row r="64" spans="1:6" x14ac:dyDescent="0.25">
      <c r="A64" s="91" t="s">
        <v>160</v>
      </c>
      <c r="B64" s="64">
        <v>0</v>
      </c>
      <c r="C64" s="51">
        <v>0</v>
      </c>
      <c r="D64" s="51">
        <v>0</v>
      </c>
      <c r="E64" s="51">
        <v>0</v>
      </c>
      <c r="F64" s="62">
        <v>0</v>
      </c>
    </row>
    <row r="65" spans="1:6" x14ac:dyDescent="0.25">
      <c r="A65" s="91" t="s">
        <v>161</v>
      </c>
      <c r="B65" s="64">
        <v>0</v>
      </c>
      <c r="C65" s="51">
        <v>31247.95</v>
      </c>
      <c r="D65" s="51">
        <v>3920</v>
      </c>
      <c r="E65" s="51">
        <v>0</v>
      </c>
      <c r="F65" s="62">
        <v>0</v>
      </c>
    </row>
    <row r="66" spans="1:6" ht="25.5" x14ac:dyDescent="0.25">
      <c r="A66" s="101" t="s">
        <v>162</v>
      </c>
      <c r="B66" s="64">
        <v>0</v>
      </c>
      <c r="C66" s="51">
        <v>59.73</v>
      </c>
      <c r="D66" s="51">
        <v>0</v>
      </c>
      <c r="E66" s="51">
        <v>0</v>
      </c>
      <c r="F66" s="62">
        <v>0</v>
      </c>
    </row>
    <row r="67" spans="1:6" x14ac:dyDescent="0.25">
      <c r="B67"/>
      <c r="C67"/>
      <c r="D67"/>
      <c r="E67"/>
      <c r="F67"/>
    </row>
  </sheetData>
  <mergeCells count="5">
    <mergeCell ref="A3:F3"/>
    <mergeCell ref="A5:F5"/>
    <mergeCell ref="A7:F7"/>
    <mergeCell ref="A33:F33"/>
    <mergeCell ref="A1:J1"/>
  </mergeCells>
  <phoneticPr fontId="25" type="noConversion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3"/>
  <sheetViews>
    <sheetView workbookViewId="0">
      <selection sqref="A1:J1"/>
    </sheetView>
  </sheetViews>
  <sheetFormatPr defaultRowHeight="15" x14ac:dyDescent="0.25"/>
  <cols>
    <col min="1" max="1" width="37.7109375" customWidth="1"/>
    <col min="2" max="6" width="25.28515625" style="60" customWidth="1"/>
  </cols>
  <sheetData>
    <row r="1" spans="1:10" ht="42" customHeight="1" x14ac:dyDescent="0.25">
      <c r="A1" s="122" t="s">
        <v>190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0" ht="18" customHeight="1" x14ac:dyDescent="0.25">
      <c r="A2" s="3"/>
      <c r="B2" s="58"/>
      <c r="C2" s="58"/>
      <c r="D2" s="58"/>
      <c r="E2" s="58"/>
      <c r="F2" s="58"/>
    </row>
    <row r="3" spans="1:10" ht="1.5" customHeight="1" x14ac:dyDescent="0.25">
      <c r="A3" s="122"/>
      <c r="B3" s="122"/>
      <c r="C3" s="122"/>
      <c r="D3" s="122"/>
      <c r="E3" s="123"/>
      <c r="F3" s="123"/>
    </row>
    <row r="4" spans="1:10" ht="18" x14ac:dyDescent="0.25">
      <c r="A4" s="3"/>
      <c r="B4" s="58"/>
      <c r="C4" s="58"/>
      <c r="D4" s="58"/>
      <c r="E4" s="61"/>
      <c r="F4" s="61"/>
    </row>
    <row r="5" spans="1:10" ht="18" customHeight="1" x14ac:dyDescent="0.25">
      <c r="A5" s="122" t="s">
        <v>4</v>
      </c>
      <c r="B5" s="124"/>
      <c r="C5" s="124"/>
      <c r="D5" s="124"/>
      <c r="E5" s="124"/>
      <c r="F5" s="124"/>
    </row>
    <row r="6" spans="1:10" ht="18" x14ac:dyDescent="0.25">
      <c r="A6" s="3"/>
      <c r="B6" s="58"/>
      <c r="C6" s="58"/>
      <c r="D6" s="58"/>
      <c r="E6" s="61"/>
      <c r="F6" s="61"/>
    </row>
    <row r="7" spans="1:10" ht="15.75" x14ac:dyDescent="0.25">
      <c r="A7" s="122" t="s">
        <v>185</v>
      </c>
      <c r="B7" s="142"/>
      <c r="C7" s="142"/>
      <c r="D7" s="142"/>
      <c r="E7" s="142"/>
      <c r="F7" s="142"/>
    </row>
    <row r="8" spans="1:10" ht="18" x14ac:dyDescent="0.25">
      <c r="A8" s="3"/>
      <c r="B8" s="58"/>
      <c r="C8" s="58"/>
      <c r="D8" s="58"/>
      <c r="E8" s="61"/>
      <c r="F8" s="61"/>
    </row>
    <row r="9" spans="1:10" ht="25.5" x14ac:dyDescent="0.25">
      <c r="A9" s="16" t="s">
        <v>38</v>
      </c>
      <c r="B9" s="63" t="s">
        <v>118</v>
      </c>
      <c r="C9" s="59" t="s">
        <v>120</v>
      </c>
      <c r="D9" s="59" t="s">
        <v>122</v>
      </c>
      <c r="E9" s="59" t="s">
        <v>30</v>
      </c>
      <c r="F9" s="59" t="s">
        <v>124</v>
      </c>
    </row>
    <row r="10" spans="1:10" s="70" customFormat="1" ht="15.75" customHeight="1" x14ac:dyDescent="0.25">
      <c r="A10" s="9" t="s">
        <v>13</v>
      </c>
      <c r="B10" s="65">
        <f>B11</f>
        <v>1529900.72</v>
      </c>
      <c r="C10" s="65">
        <f t="shared" ref="C10:F10" si="0">C11</f>
        <v>1900042.4000000001</v>
      </c>
      <c r="D10" s="65">
        <f t="shared" si="0"/>
        <v>2008258.0799999998</v>
      </c>
      <c r="E10" s="65">
        <f t="shared" si="0"/>
        <v>1979751.0799999998</v>
      </c>
      <c r="F10" s="65">
        <f t="shared" si="0"/>
        <v>1969634.13</v>
      </c>
    </row>
    <row r="11" spans="1:10" s="70" customFormat="1" ht="14.25" customHeight="1" x14ac:dyDescent="0.25">
      <c r="A11" s="9" t="s">
        <v>115</v>
      </c>
      <c r="B11" s="65">
        <f>B12+B13</f>
        <v>1529900.72</v>
      </c>
      <c r="C11" s="65">
        <f>C12+C13</f>
        <v>1900042.4000000001</v>
      </c>
      <c r="D11" s="65">
        <f>D12+D13</f>
        <v>2008258.0799999998</v>
      </c>
      <c r="E11" s="65">
        <f>E12+E13</f>
        <v>1979751.0799999998</v>
      </c>
      <c r="F11" s="65">
        <f>F12+F13</f>
        <v>1969634.13</v>
      </c>
    </row>
    <row r="12" spans="1:10" x14ac:dyDescent="0.25">
      <c r="A12" s="95" t="s">
        <v>116</v>
      </c>
      <c r="B12" s="65">
        <v>1458247.19</v>
      </c>
      <c r="C12" s="51">
        <v>1822926.82</v>
      </c>
      <c r="D12" s="71">
        <v>1930467.44</v>
      </c>
      <c r="E12" s="71">
        <v>1901960.44</v>
      </c>
      <c r="F12" s="71">
        <v>1891843.49</v>
      </c>
    </row>
    <row r="13" spans="1:10" x14ac:dyDescent="0.25">
      <c r="A13" s="68" t="s">
        <v>117</v>
      </c>
      <c r="B13" s="64">
        <v>71653.53</v>
      </c>
      <c r="C13" s="51">
        <v>77115.58</v>
      </c>
      <c r="D13" s="51">
        <v>77790.64</v>
      </c>
      <c r="E13" s="51">
        <v>77790.64</v>
      </c>
      <c r="F13" s="51">
        <v>77790.64</v>
      </c>
    </row>
  </sheetData>
  <mergeCells count="4">
    <mergeCell ref="A3:F3"/>
    <mergeCell ref="A5:F5"/>
    <mergeCell ref="A7:F7"/>
    <mergeCell ref="A1:J1"/>
  </mergeCells>
  <pageMargins left="0.7" right="0.7" top="0.75" bottom="0.75" header="0.3" footer="0.3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14"/>
  <sheetViews>
    <sheetView workbookViewId="0">
      <selection sqref="A1:J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10" ht="42" customHeight="1" x14ac:dyDescent="0.25">
      <c r="A1" s="122" t="s">
        <v>190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0" ht="18" customHeight="1" x14ac:dyDescent="0.25">
      <c r="A2" s="3"/>
      <c r="B2" s="3"/>
      <c r="C2" s="3"/>
      <c r="D2" s="3"/>
      <c r="E2" s="3"/>
      <c r="F2" s="3"/>
      <c r="G2" s="3"/>
      <c r="H2" s="3"/>
    </row>
    <row r="3" spans="1:10" ht="15.75" customHeight="1" x14ac:dyDescent="0.25">
      <c r="A3" s="122" t="s">
        <v>182</v>
      </c>
      <c r="B3" s="122"/>
      <c r="C3" s="122"/>
      <c r="D3" s="122"/>
      <c r="E3" s="122"/>
      <c r="F3" s="122"/>
      <c r="G3" s="122"/>
      <c r="H3" s="122"/>
    </row>
    <row r="4" spans="1:10" ht="18" x14ac:dyDescent="0.25">
      <c r="A4" s="3"/>
      <c r="B4" s="3"/>
      <c r="C4" s="3"/>
      <c r="D4" s="3"/>
      <c r="E4" s="3"/>
      <c r="F4" s="3"/>
      <c r="G4" s="4"/>
      <c r="H4" s="4"/>
    </row>
    <row r="5" spans="1:10" ht="18" customHeight="1" x14ac:dyDescent="0.25">
      <c r="A5" s="122" t="s">
        <v>183</v>
      </c>
      <c r="B5" s="122"/>
      <c r="C5" s="122"/>
      <c r="D5" s="122"/>
      <c r="E5" s="122"/>
      <c r="F5" s="122"/>
      <c r="G5" s="122"/>
      <c r="H5" s="122"/>
    </row>
    <row r="6" spans="1:10" ht="18" x14ac:dyDescent="0.25">
      <c r="A6" s="3"/>
      <c r="B6" s="3"/>
      <c r="C6" s="3"/>
      <c r="D6" s="3"/>
      <c r="E6" s="3"/>
      <c r="F6" s="3"/>
      <c r="G6" s="4"/>
      <c r="H6" s="4"/>
    </row>
    <row r="7" spans="1:10" ht="25.5" x14ac:dyDescent="0.25">
      <c r="A7" s="16" t="s">
        <v>5</v>
      </c>
      <c r="B7" s="15" t="s">
        <v>6</v>
      </c>
      <c r="C7" s="15" t="s">
        <v>29</v>
      </c>
      <c r="D7" s="63" t="s">
        <v>118</v>
      </c>
      <c r="E7" s="59" t="s">
        <v>120</v>
      </c>
      <c r="F7" s="59" t="s">
        <v>122</v>
      </c>
      <c r="G7" s="59" t="s">
        <v>30</v>
      </c>
      <c r="H7" s="59" t="s">
        <v>124</v>
      </c>
    </row>
    <row r="8" spans="1:10" x14ac:dyDescent="0.25">
      <c r="A8" s="29"/>
      <c r="B8" s="30"/>
      <c r="C8" s="28" t="s">
        <v>45</v>
      </c>
      <c r="D8" s="30"/>
      <c r="E8" s="29"/>
      <c r="F8" s="29"/>
      <c r="G8" s="29"/>
      <c r="H8" s="29"/>
    </row>
    <row r="9" spans="1:10" ht="25.5" x14ac:dyDescent="0.25">
      <c r="A9" s="9">
        <v>8</v>
      </c>
      <c r="B9" s="9"/>
      <c r="C9" s="9" t="s">
        <v>14</v>
      </c>
      <c r="D9" s="6"/>
      <c r="E9" s="7"/>
      <c r="F9" s="7"/>
      <c r="G9" s="7"/>
      <c r="H9" s="7"/>
    </row>
    <row r="10" spans="1:10" x14ac:dyDescent="0.25">
      <c r="A10" s="9"/>
      <c r="B10" s="13">
        <v>84</v>
      </c>
      <c r="C10" s="13" t="s">
        <v>21</v>
      </c>
      <c r="D10" s="6"/>
      <c r="E10" s="7"/>
      <c r="F10" s="7"/>
      <c r="G10" s="7"/>
      <c r="H10" s="7"/>
    </row>
    <row r="11" spans="1:10" x14ac:dyDescent="0.25">
      <c r="A11" s="9"/>
      <c r="B11" s="13"/>
      <c r="C11" s="32"/>
      <c r="D11" s="6"/>
      <c r="E11" s="7"/>
      <c r="F11" s="7"/>
      <c r="G11" s="7"/>
      <c r="H11" s="7"/>
    </row>
    <row r="12" spans="1:10" x14ac:dyDescent="0.25">
      <c r="A12" s="9"/>
      <c r="B12" s="13"/>
      <c r="C12" s="28" t="s">
        <v>48</v>
      </c>
      <c r="D12" s="6"/>
      <c r="E12" s="7"/>
      <c r="F12" s="7"/>
      <c r="G12" s="7"/>
      <c r="H12" s="7"/>
    </row>
    <row r="13" spans="1:10" ht="25.5" x14ac:dyDescent="0.25">
      <c r="A13" s="12">
        <v>5</v>
      </c>
      <c r="B13" s="12"/>
      <c r="C13" s="19" t="s">
        <v>15</v>
      </c>
      <c r="D13" s="6"/>
      <c r="E13" s="7"/>
      <c r="F13" s="7"/>
      <c r="G13" s="7"/>
      <c r="H13" s="7"/>
    </row>
    <row r="14" spans="1:10" ht="25.5" x14ac:dyDescent="0.25">
      <c r="A14" s="13"/>
      <c r="B14" s="13">
        <v>54</v>
      </c>
      <c r="C14" s="20" t="s">
        <v>22</v>
      </c>
      <c r="D14" s="6"/>
      <c r="E14" s="7"/>
      <c r="F14" s="7"/>
      <c r="G14" s="7"/>
      <c r="H14" s="8"/>
    </row>
  </sheetData>
  <mergeCells count="3">
    <mergeCell ref="A3:H3"/>
    <mergeCell ref="A5:H5"/>
    <mergeCell ref="A1:J1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6"/>
  <sheetViews>
    <sheetView workbookViewId="0">
      <selection sqref="A1:J1"/>
    </sheetView>
  </sheetViews>
  <sheetFormatPr defaultRowHeight="15" x14ac:dyDescent="0.25"/>
  <cols>
    <col min="1" max="6" width="25.28515625" customWidth="1"/>
  </cols>
  <sheetData>
    <row r="1" spans="1:10" ht="42" customHeight="1" x14ac:dyDescent="0.25">
      <c r="A1" s="122" t="s">
        <v>190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0" ht="18" customHeight="1" x14ac:dyDescent="0.25">
      <c r="A2" s="3"/>
      <c r="B2" s="3"/>
      <c r="C2" s="3"/>
      <c r="D2" s="3"/>
      <c r="E2" s="3"/>
      <c r="F2" s="3"/>
    </row>
    <row r="3" spans="1:10" ht="15.75" customHeight="1" x14ac:dyDescent="0.25">
      <c r="A3" s="122" t="s">
        <v>182</v>
      </c>
      <c r="B3" s="122"/>
      <c r="C3" s="122"/>
      <c r="D3" s="122"/>
      <c r="E3" s="122"/>
      <c r="F3" s="122"/>
      <c r="G3" s="122"/>
      <c r="H3" s="122"/>
    </row>
    <row r="4" spans="1:10" ht="18" x14ac:dyDescent="0.25">
      <c r="A4" s="3"/>
      <c r="B4" s="3"/>
      <c r="C4" s="3"/>
      <c r="D4" s="3"/>
      <c r="E4" s="4"/>
      <c r="F4" s="4"/>
    </row>
    <row r="5" spans="1:10" ht="18" customHeight="1" x14ac:dyDescent="0.25">
      <c r="A5" s="122" t="s">
        <v>184</v>
      </c>
      <c r="B5" s="122"/>
      <c r="C5" s="122"/>
      <c r="D5" s="122"/>
      <c r="E5" s="122"/>
      <c r="F5" s="122"/>
    </row>
    <row r="6" spans="1:10" ht="18" x14ac:dyDescent="0.25">
      <c r="A6" s="3"/>
      <c r="B6" s="3"/>
      <c r="C6" s="3"/>
      <c r="D6" s="3"/>
      <c r="E6" s="4"/>
      <c r="F6" s="4"/>
    </row>
    <row r="7" spans="1:10" ht="25.5" x14ac:dyDescent="0.25">
      <c r="A7" s="15" t="s">
        <v>38</v>
      </c>
      <c r="B7" s="63" t="s">
        <v>118</v>
      </c>
      <c r="C7" s="59" t="s">
        <v>120</v>
      </c>
      <c r="D7" s="59" t="s">
        <v>122</v>
      </c>
      <c r="E7" s="59" t="s">
        <v>30</v>
      </c>
      <c r="F7" s="59" t="s">
        <v>124</v>
      </c>
    </row>
    <row r="8" spans="1:10" x14ac:dyDescent="0.25">
      <c r="A8" s="9" t="s">
        <v>45</v>
      </c>
      <c r="B8" s="6"/>
      <c r="C8" s="7"/>
      <c r="D8" s="7"/>
      <c r="E8" s="7"/>
      <c r="F8" s="7"/>
    </row>
    <row r="9" spans="1:10" ht="25.5" x14ac:dyDescent="0.25">
      <c r="A9" s="9" t="s">
        <v>46</v>
      </c>
      <c r="B9" s="6"/>
      <c r="C9" s="7"/>
      <c r="D9" s="7"/>
      <c r="E9" s="7"/>
      <c r="F9" s="7"/>
    </row>
    <row r="10" spans="1:10" ht="25.5" x14ac:dyDescent="0.25">
      <c r="A10" s="14" t="s">
        <v>47</v>
      </c>
      <c r="B10" s="6"/>
      <c r="C10" s="7"/>
      <c r="D10" s="7"/>
      <c r="E10" s="7"/>
      <c r="F10" s="7"/>
    </row>
    <row r="11" spans="1:10" x14ac:dyDescent="0.25">
      <c r="A11" s="14"/>
      <c r="B11" s="6"/>
      <c r="C11" s="7"/>
      <c r="D11" s="7"/>
      <c r="E11" s="7"/>
      <c r="F11" s="7"/>
    </row>
    <row r="12" spans="1:10" x14ac:dyDescent="0.25">
      <c r="A12" s="9" t="s">
        <v>48</v>
      </c>
      <c r="B12" s="6"/>
      <c r="C12" s="7"/>
      <c r="D12" s="7"/>
      <c r="E12" s="7"/>
      <c r="F12" s="7"/>
    </row>
    <row r="13" spans="1:10" x14ac:dyDescent="0.25">
      <c r="A13" s="19" t="s">
        <v>41</v>
      </c>
      <c r="B13" s="6"/>
      <c r="C13" s="7"/>
      <c r="D13" s="7"/>
      <c r="E13" s="7"/>
      <c r="F13" s="7"/>
    </row>
    <row r="14" spans="1:10" x14ac:dyDescent="0.25">
      <c r="A14" s="11" t="s">
        <v>42</v>
      </c>
      <c r="B14" s="6"/>
      <c r="C14" s="7"/>
      <c r="D14" s="7"/>
      <c r="E14" s="7"/>
      <c r="F14" s="8"/>
    </row>
    <row r="15" spans="1:10" x14ac:dyDescent="0.25">
      <c r="A15" s="19" t="s">
        <v>43</v>
      </c>
      <c r="B15" s="6"/>
      <c r="C15" s="7"/>
      <c r="D15" s="7"/>
      <c r="E15" s="7"/>
      <c r="F15" s="8"/>
    </row>
    <row r="16" spans="1:10" x14ac:dyDescent="0.25">
      <c r="A16" s="11" t="s">
        <v>44</v>
      </c>
      <c r="B16" s="6"/>
      <c r="C16" s="7"/>
      <c r="D16" s="7"/>
      <c r="E16" s="7"/>
      <c r="F16" s="8"/>
    </row>
  </sheetData>
  <mergeCells count="3">
    <mergeCell ref="A5:F5"/>
    <mergeCell ref="A3:H3"/>
    <mergeCell ref="A1:J1"/>
  </mergeCells>
  <pageMargins left="0.7" right="0.7" top="0.75" bottom="0.75" header="0.3" footer="0.3"/>
  <pageSetup paperSize="9" scale="7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239"/>
  <sheetViews>
    <sheetView topLeftCell="A160" workbookViewId="0">
      <selection activeCell="H243" sqref="H243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5" width="25.28515625" style="60" customWidth="1"/>
    <col min="6" max="6" width="25.28515625" customWidth="1"/>
    <col min="7" max="9" width="25.28515625" style="60" customWidth="1"/>
  </cols>
  <sheetData>
    <row r="1" spans="1:10" ht="42" customHeight="1" x14ac:dyDescent="0.25">
      <c r="A1" s="122" t="s">
        <v>190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0" ht="18" x14ac:dyDescent="0.25">
      <c r="A2" s="3"/>
      <c r="B2" s="3"/>
      <c r="C2" s="3"/>
      <c r="D2" s="3"/>
      <c r="E2" s="58"/>
      <c r="F2" s="3"/>
      <c r="G2" s="58"/>
      <c r="H2" s="61"/>
      <c r="I2" s="61"/>
    </row>
    <row r="3" spans="1:10" ht="18" customHeight="1" x14ac:dyDescent="0.25">
      <c r="A3" s="122" t="s">
        <v>16</v>
      </c>
      <c r="B3" s="124"/>
      <c r="C3" s="124"/>
      <c r="D3" s="124"/>
      <c r="E3" s="124"/>
      <c r="F3" s="124"/>
      <c r="G3" s="124"/>
      <c r="H3" s="124"/>
      <c r="I3" s="124"/>
    </row>
    <row r="4" spans="1:10" ht="18" x14ac:dyDescent="0.25">
      <c r="A4" s="3"/>
      <c r="B4" s="3"/>
      <c r="C4" s="3"/>
      <c r="D4" s="3"/>
      <c r="E4" s="58"/>
      <c r="F4" s="3"/>
      <c r="G4" s="58"/>
      <c r="H4" s="61"/>
      <c r="I4" s="61"/>
    </row>
    <row r="5" spans="1:10" ht="25.5" x14ac:dyDescent="0.25">
      <c r="A5" s="144" t="s">
        <v>18</v>
      </c>
      <c r="B5" s="145"/>
      <c r="C5" s="146"/>
      <c r="D5" s="15" t="s">
        <v>19</v>
      </c>
      <c r="E5" s="63" t="s">
        <v>118</v>
      </c>
      <c r="F5" s="59" t="s">
        <v>120</v>
      </c>
      <c r="G5" s="59" t="s">
        <v>122</v>
      </c>
      <c r="H5" s="59" t="s">
        <v>30</v>
      </c>
      <c r="I5" s="59" t="s">
        <v>124</v>
      </c>
    </row>
    <row r="6" spans="1:10" ht="19.5" customHeight="1" x14ac:dyDescent="0.25">
      <c r="A6" s="147" t="s">
        <v>58</v>
      </c>
      <c r="B6" s="148"/>
      <c r="C6" s="149"/>
      <c r="D6" s="22" t="s">
        <v>61</v>
      </c>
      <c r="E6" s="50">
        <f>E7+E15</f>
        <v>1529900.7200000002</v>
      </c>
      <c r="F6" s="50">
        <f>F7+F15</f>
        <v>1900042.4</v>
      </c>
      <c r="G6" s="50">
        <f xml:space="preserve"> G147+G139</f>
        <v>2008258.08</v>
      </c>
      <c r="H6" s="50">
        <f t="shared" ref="H6:I6" si="0" xml:space="preserve"> H147+H139</f>
        <v>1979751.08</v>
      </c>
      <c r="I6" s="50">
        <f t="shared" si="0"/>
        <v>1969634.13</v>
      </c>
    </row>
    <row r="7" spans="1:10" ht="39" customHeight="1" x14ac:dyDescent="0.25">
      <c r="A7" s="44">
        <v>1000</v>
      </c>
      <c r="B7" s="45"/>
      <c r="C7" s="22"/>
      <c r="D7" s="22" t="s">
        <v>62</v>
      </c>
      <c r="E7" s="50">
        <f>E8+K15</f>
        <v>42070.44</v>
      </c>
      <c r="F7" s="50">
        <f>F8+L15</f>
        <v>72151.08</v>
      </c>
      <c r="G7" s="50">
        <f>G8+M15</f>
        <v>0</v>
      </c>
      <c r="H7" s="50">
        <f>H8+N15</f>
        <v>0</v>
      </c>
      <c r="I7" s="50">
        <f>I8+O15</f>
        <v>0</v>
      </c>
    </row>
    <row r="8" spans="1:10" ht="35.25" customHeight="1" x14ac:dyDescent="0.25">
      <c r="A8" s="109" t="s">
        <v>59</v>
      </c>
      <c r="B8" s="44"/>
      <c r="C8" s="22"/>
      <c r="D8" s="22" t="s">
        <v>63</v>
      </c>
      <c r="E8" s="50">
        <f t="shared" ref="E8:F9" si="1">E9</f>
        <v>42070.44</v>
      </c>
      <c r="F8" s="50">
        <f t="shared" si="1"/>
        <v>72151.08</v>
      </c>
      <c r="G8" s="50">
        <f t="shared" ref="G8:I9" si="2">G9</f>
        <v>0</v>
      </c>
      <c r="H8" s="50">
        <f t="shared" si="2"/>
        <v>0</v>
      </c>
      <c r="I8" s="50">
        <f t="shared" si="2"/>
        <v>0</v>
      </c>
    </row>
    <row r="9" spans="1:10" x14ac:dyDescent="0.25">
      <c r="A9" s="147" t="s">
        <v>60</v>
      </c>
      <c r="B9" s="148"/>
      <c r="C9" s="149"/>
      <c r="D9" s="22" t="s">
        <v>64</v>
      </c>
      <c r="E9" s="50">
        <f>E10+E13</f>
        <v>42070.44</v>
      </c>
      <c r="F9" s="50">
        <f t="shared" si="1"/>
        <v>72151.08</v>
      </c>
      <c r="G9" s="50">
        <f t="shared" si="2"/>
        <v>0</v>
      </c>
      <c r="H9" s="50">
        <f t="shared" si="2"/>
        <v>0</v>
      </c>
      <c r="I9" s="50">
        <f t="shared" si="2"/>
        <v>0</v>
      </c>
    </row>
    <row r="10" spans="1:10" x14ac:dyDescent="0.25">
      <c r="A10" s="147">
        <v>3</v>
      </c>
      <c r="B10" s="148"/>
      <c r="C10" s="149"/>
      <c r="D10" s="22" t="s">
        <v>10</v>
      </c>
      <c r="E10" s="50">
        <f>E11+E12</f>
        <v>42070.44</v>
      </c>
      <c r="F10" s="50">
        <f>F11+F12</f>
        <v>72151.08</v>
      </c>
      <c r="G10" s="50">
        <f>G11+G12</f>
        <v>0</v>
      </c>
      <c r="H10" s="50">
        <f>H11+H12</f>
        <v>0</v>
      </c>
      <c r="I10" s="50">
        <f>I11+I12</f>
        <v>0</v>
      </c>
    </row>
    <row r="11" spans="1:10" x14ac:dyDescent="0.25">
      <c r="A11" s="150">
        <v>32</v>
      </c>
      <c r="B11" s="151"/>
      <c r="C11" s="152"/>
      <c r="D11" s="21" t="s">
        <v>20</v>
      </c>
      <c r="E11" s="64">
        <v>41553.86</v>
      </c>
      <c r="F11" s="51">
        <v>71168.08</v>
      </c>
      <c r="G11" s="51">
        <v>0</v>
      </c>
      <c r="H11" s="51">
        <v>0</v>
      </c>
      <c r="I11" s="51">
        <v>0</v>
      </c>
    </row>
    <row r="12" spans="1:10" x14ac:dyDescent="0.25">
      <c r="A12" s="46">
        <v>34</v>
      </c>
      <c r="B12" s="47"/>
      <c r="C12" s="21"/>
      <c r="D12" s="21" t="s">
        <v>65</v>
      </c>
      <c r="E12" s="64">
        <v>516.58000000000004</v>
      </c>
      <c r="F12" s="62">
        <v>983</v>
      </c>
      <c r="G12" s="51">
        <v>0</v>
      </c>
      <c r="H12" s="51">
        <v>0</v>
      </c>
      <c r="I12" s="62">
        <v>0</v>
      </c>
    </row>
    <row r="13" spans="1:10" ht="25.5" x14ac:dyDescent="0.25">
      <c r="A13" s="46">
        <v>4</v>
      </c>
      <c r="B13" s="47"/>
      <c r="C13" s="21"/>
      <c r="D13" s="21" t="s">
        <v>12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</row>
    <row r="14" spans="1:10" ht="25.5" x14ac:dyDescent="0.25">
      <c r="A14" s="46">
        <v>42</v>
      </c>
      <c r="B14" s="47"/>
      <c r="C14" s="21"/>
      <c r="D14" s="21" t="s">
        <v>28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</row>
    <row r="15" spans="1:10" ht="63.75" x14ac:dyDescent="0.25">
      <c r="A15" s="44">
        <v>1003</v>
      </c>
      <c r="B15" s="49"/>
      <c r="C15" s="48"/>
      <c r="D15" s="22" t="s">
        <v>69</v>
      </c>
      <c r="E15" s="50">
        <f>E16+E23</f>
        <v>1487830.2800000003</v>
      </c>
      <c r="F15" s="50">
        <f>F16+F23</f>
        <v>1827891.3199999998</v>
      </c>
      <c r="G15" s="50">
        <f t="shared" ref="G15:I15" si="3">G16+G23</f>
        <v>0</v>
      </c>
      <c r="H15" s="50">
        <f t="shared" si="3"/>
        <v>0</v>
      </c>
      <c r="I15" s="50">
        <f t="shared" si="3"/>
        <v>0</v>
      </c>
    </row>
    <row r="16" spans="1:10" ht="51.75" customHeight="1" x14ac:dyDescent="0.25">
      <c r="A16" s="147" t="s">
        <v>67</v>
      </c>
      <c r="B16" s="148"/>
      <c r="C16" s="149"/>
      <c r="D16" s="52" t="s">
        <v>70</v>
      </c>
      <c r="E16" s="50">
        <f>E17+E86+E90+E101+E122+E126+E114+E118+E96</f>
        <v>77928.08</v>
      </c>
      <c r="F16" s="50">
        <f>F17+F86+F90+F101+F122+F126+F114</f>
        <v>33639.040000000001</v>
      </c>
      <c r="G16" s="50">
        <f t="shared" ref="G16:I16" si="4">G17+G86+G90+G101+G122+G126+G114</f>
        <v>0</v>
      </c>
      <c r="H16" s="50">
        <f t="shared" si="4"/>
        <v>0</v>
      </c>
      <c r="I16" s="50">
        <f t="shared" si="4"/>
        <v>0</v>
      </c>
    </row>
    <row r="17" spans="1:10" ht="48" customHeight="1" x14ac:dyDescent="0.25">
      <c r="A17" s="147" t="s">
        <v>59</v>
      </c>
      <c r="B17" s="148"/>
      <c r="C17" s="149"/>
      <c r="D17" s="22" t="s">
        <v>71</v>
      </c>
      <c r="E17" s="50">
        <f>E18</f>
        <v>1444.17</v>
      </c>
      <c r="F17" s="50">
        <f>F18</f>
        <v>3278</v>
      </c>
      <c r="G17" s="50">
        <f t="shared" ref="G17:I17" si="5">G18</f>
        <v>0</v>
      </c>
      <c r="H17" s="50">
        <f t="shared" si="5"/>
        <v>0</v>
      </c>
      <c r="I17" s="50">
        <f t="shared" si="5"/>
        <v>0</v>
      </c>
    </row>
    <row r="18" spans="1:10" ht="25.5" customHeight="1" x14ac:dyDescent="0.25">
      <c r="A18" s="147" t="s">
        <v>68</v>
      </c>
      <c r="B18" s="148"/>
      <c r="C18" s="149"/>
      <c r="D18" s="22" t="s">
        <v>72</v>
      </c>
      <c r="E18" s="62">
        <f>E19</f>
        <v>1444.17</v>
      </c>
      <c r="F18" s="62">
        <f>F19</f>
        <v>3278</v>
      </c>
      <c r="G18" s="62">
        <v>0</v>
      </c>
      <c r="H18" s="62">
        <v>0</v>
      </c>
      <c r="I18" s="62">
        <v>0</v>
      </c>
    </row>
    <row r="19" spans="1:10" x14ac:dyDescent="0.25">
      <c r="A19" s="150">
        <v>3</v>
      </c>
      <c r="B19" s="151"/>
      <c r="C19" s="152"/>
      <c r="D19" s="21" t="s">
        <v>10</v>
      </c>
      <c r="E19" s="110">
        <f>E20+E21+E22</f>
        <v>1444.17</v>
      </c>
      <c r="F19" s="110">
        <f>F20+F21+F22</f>
        <v>3278</v>
      </c>
      <c r="G19" s="110">
        <f t="shared" ref="G19:I19" si="6">G20+G21+G22</f>
        <v>0</v>
      </c>
      <c r="H19" s="110">
        <f t="shared" si="6"/>
        <v>0</v>
      </c>
      <c r="I19" s="110">
        <f t="shared" si="6"/>
        <v>0</v>
      </c>
    </row>
    <row r="20" spans="1:10" ht="15" customHeight="1" x14ac:dyDescent="0.25">
      <c r="A20" s="46">
        <v>31</v>
      </c>
      <c r="B20" s="47"/>
      <c r="C20" s="21"/>
      <c r="D20" s="21" t="s">
        <v>11</v>
      </c>
      <c r="E20" s="62">
        <v>1065.47</v>
      </c>
      <c r="F20" s="62">
        <v>0</v>
      </c>
      <c r="G20" s="51">
        <v>0</v>
      </c>
      <c r="H20" s="51">
        <v>0</v>
      </c>
      <c r="I20" s="62">
        <v>0</v>
      </c>
    </row>
    <row r="21" spans="1:10" ht="15" customHeight="1" x14ac:dyDescent="0.25">
      <c r="A21" s="46">
        <v>32</v>
      </c>
      <c r="B21" s="47"/>
      <c r="C21" s="21"/>
      <c r="D21" s="21" t="s">
        <v>20</v>
      </c>
      <c r="E21" s="62">
        <v>378.7</v>
      </c>
      <c r="F21" s="62">
        <v>3278</v>
      </c>
      <c r="G21" s="51">
        <v>0</v>
      </c>
      <c r="H21" s="51">
        <v>0</v>
      </c>
      <c r="I21" s="62">
        <v>0</v>
      </c>
    </row>
    <row r="22" spans="1:10" x14ac:dyDescent="0.25">
      <c r="A22" s="46">
        <v>37</v>
      </c>
      <c r="B22" s="47"/>
      <c r="C22" s="21"/>
      <c r="D22" s="21" t="s">
        <v>98</v>
      </c>
      <c r="E22" s="62">
        <v>0</v>
      </c>
      <c r="F22" s="62">
        <v>0</v>
      </c>
      <c r="G22" s="51">
        <v>0</v>
      </c>
      <c r="H22" s="51">
        <v>0</v>
      </c>
      <c r="I22" s="62">
        <v>0</v>
      </c>
    </row>
    <row r="23" spans="1:10" ht="15" customHeight="1" x14ac:dyDescent="0.25">
      <c r="A23" s="147" t="s">
        <v>79</v>
      </c>
      <c r="B23" s="148"/>
      <c r="C23" s="149"/>
      <c r="D23" s="22" t="s">
        <v>80</v>
      </c>
      <c r="E23" s="50">
        <f>E24+E39+E49+E54+E63+E73+E80+E29+E34+E44+E67+E83</f>
        <v>1409902.2000000002</v>
      </c>
      <c r="F23" s="50">
        <f>F24+F39+F49+F54+F63+F73+F80+F29+F34+F44+F67+F83</f>
        <v>1794252.2799999998</v>
      </c>
      <c r="G23" s="50">
        <f t="shared" ref="G23:I23" si="7">G24+G39+G49+G54+G63+G73+G80+G29+G34+G44+G67+G83</f>
        <v>0</v>
      </c>
      <c r="H23" s="50">
        <f t="shared" si="7"/>
        <v>0</v>
      </c>
      <c r="I23" s="50">
        <f t="shared" si="7"/>
        <v>0</v>
      </c>
      <c r="J23" s="54"/>
    </row>
    <row r="24" spans="1:10" ht="15" customHeight="1" x14ac:dyDescent="0.25">
      <c r="A24" s="147" t="s">
        <v>81</v>
      </c>
      <c r="B24" s="148"/>
      <c r="C24" s="149"/>
      <c r="D24" s="22" t="s">
        <v>82</v>
      </c>
      <c r="E24" s="50">
        <f t="shared" ref="E24:I24" si="8">E25+E27</f>
        <v>6594.58</v>
      </c>
      <c r="F24" s="50">
        <f t="shared" si="8"/>
        <v>5160</v>
      </c>
      <c r="G24" s="50">
        <f t="shared" si="8"/>
        <v>0</v>
      </c>
      <c r="H24" s="50">
        <f t="shared" si="8"/>
        <v>0</v>
      </c>
      <c r="I24" s="50">
        <f t="shared" si="8"/>
        <v>0</v>
      </c>
      <c r="J24" s="55"/>
    </row>
    <row r="25" spans="1:10" x14ac:dyDescent="0.25">
      <c r="A25" s="46">
        <v>3</v>
      </c>
      <c r="B25" s="47"/>
      <c r="C25" s="21"/>
      <c r="D25" s="21" t="s">
        <v>10</v>
      </c>
      <c r="E25" s="53">
        <f>E26</f>
        <v>4248.09</v>
      </c>
      <c r="F25" s="53">
        <f>F26</f>
        <v>1160</v>
      </c>
      <c r="G25" s="53">
        <f t="shared" ref="G25:I25" si="9">G26</f>
        <v>0</v>
      </c>
      <c r="H25" s="53">
        <f t="shared" si="9"/>
        <v>0</v>
      </c>
      <c r="I25" s="53">
        <f t="shared" si="9"/>
        <v>0</v>
      </c>
      <c r="J25" s="54"/>
    </row>
    <row r="26" spans="1:10" x14ac:dyDescent="0.25">
      <c r="A26" s="46">
        <v>32</v>
      </c>
      <c r="B26" s="47"/>
      <c r="C26" s="21"/>
      <c r="D26" s="21" t="s">
        <v>20</v>
      </c>
      <c r="E26" s="51">
        <v>4248.09</v>
      </c>
      <c r="F26" s="51">
        <v>1160</v>
      </c>
      <c r="G26" s="51">
        <v>0</v>
      </c>
      <c r="H26" s="51">
        <v>0</v>
      </c>
      <c r="I26" s="62">
        <v>0</v>
      </c>
    </row>
    <row r="27" spans="1:10" ht="25.5" x14ac:dyDescent="0.25">
      <c r="A27" s="46">
        <v>4</v>
      </c>
      <c r="B27" s="47"/>
      <c r="C27" s="21"/>
      <c r="D27" s="21" t="s">
        <v>12</v>
      </c>
      <c r="E27" s="51">
        <f>E28</f>
        <v>2346.4899999999998</v>
      </c>
      <c r="F27" s="51">
        <f>F28</f>
        <v>4000</v>
      </c>
      <c r="G27" s="51">
        <f t="shared" ref="G27:I27" si="10">G28</f>
        <v>0</v>
      </c>
      <c r="H27" s="51">
        <f t="shared" si="10"/>
        <v>0</v>
      </c>
      <c r="I27" s="51">
        <f t="shared" si="10"/>
        <v>0</v>
      </c>
    </row>
    <row r="28" spans="1:10" ht="25.5" x14ac:dyDescent="0.25">
      <c r="A28" s="46">
        <v>42</v>
      </c>
      <c r="B28" s="47"/>
      <c r="C28" s="21"/>
      <c r="D28" s="21" t="s">
        <v>28</v>
      </c>
      <c r="E28" s="51">
        <v>2346.4899999999998</v>
      </c>
      <c r="F28" s="51">
        <v>4000</v>
      </c>
      <c r="G28" s="50">
        <v>0</v>
      </c>
      <c r="H28" s="50">
        <v>0</v>
      </c>
      <c r="I28" s="50">
        <v>0</v>
      </c>
    </row>
    <row r="29" spans="1:10" ht="15" customHeight="1" x14ac:dyDescent="0.25">
      <c r="A29" s="147" t="s">
        <v>128</v>
      </c>
      <c r="B29" s="148"/>
      <c r="C29" s="149"/>
      <c r="D29" s="22" t="s">
        <v>129</v>
      </c>
      <c r="E29" s="50">
        <f>E30+E32</f>
        <v>0</v>
      </c>
      <c r="F29" s="50">
        <f>F30+F32</f>
        <v>10455.950000000001</v>
      </c>
      <c r="G29" s="50">
        <f t="shared" ref="G29:I29" si="11">G30+G32</f>
        <v>0</v>
      </c>
      <c r="H29" s="50">
        <f t="shared" si="11"/>
        <v>0</v>
      </c>
      <c r="I29" s="50">
        <f t="shared" si="11"/>
        <v>0</v>
      </c>
    </row>
    <row r="30" spans="1:10" x14ac:dyDescent="0.25">
      <c r="A30" s="46">
        <v>3</v>
      </c>
      <c r="B30" s="47"/>
      <c r="C30" s="21"/>
      <c r="D30" s="21" t="s">
        <v>10</v>
      </c>
      <c r="E30" s="51">
        <v>0</v>
      </c>
      <c r="F30" s="51">
        <f>F31</f>
        <v>7395.95</v>
      </c>
      <c r="G30" s="51">
        <f t="shared" ref="G30:I30" si="12">G31</f>
        <v>0</v>
      </c>
      <c r="H30" s="51">
        <f t="shared" si="12"/>
        <v>0</v>
      </c>
      <c r="I30" s="51">
        <f t="shared" si="12"/>
        <v>0</v>
      </c>
    </row>
    <row r="31" spans="1:10" x14ac:dyDescent="0.25">
      <c r="A31" s="46">
        <v>32</v>
      </c>
      <c r="B31" s="47"/>
      <c r="C31" s="21"/>
      <c r="D31" s="21" t="s">
        <v>20</v>
      </c>
      <c r="E31" s="51">
        <v>0</v>
      </c>
      <c r="F31" s="51">
        <v>7395.95</v>
      </c>
      <c r="G31" s="51">
        <v>0</v>
      </c>
      <c r="H31" s="51">
        <v>0</v>
      </c>
      <c r="I31" s="51">
        <v>0</v>
      </c>
    </row>
    <row r="32" spans="1:10" ht="25.5" x14ac:dyDescent="0.25">
      <c r="A32" s="46">
        <v>4</v>
      </c>
      <c r="B32" s="47"/>
      <c r="C32" s="21"/>
      <c r="D32" s="21" t="s">
        <v>12</v>
      </c>
      <c r="E32" s="53">
        <v>0</v>
      </c>
      <c r="F32" s="53">
        <f>F33</f>
        <v>3060</v>
      </c>
      <c r="G32" s="50">
        <v>0</v>
      </c>
      <c r="H32" s="50">
        <v>0</v>
      </c>
      <c r="I32" s="50">
        <v>0</v>
      </c>
    </row>
    <row r="33" spans="1:9" ht="25.5" x14ac:dyDescent="0.25">
      <c r="A33" s="46">
        <v>42</v>
      </c>
      <c r="B33" s="47"/>
      <c r="C33" s="21"/>
      <c r="D33" s="21" t="s">
        <v>28</v>
      </c>
      <c r="E33" s="51">
        <v>0</v>
      </c>
      <c r="F33" s="51">
        <v>3060</v>
      </c>
      <c r="G33" s="51">
        <f t="shared" ref="G33:I33" si="13">G34+G35</f>
        <v>0</v>
      </c>
      <c r="H33" s="51">
        <f t="shared" si="13"/>
        <v>0</v>
      </c>
      <c r="I33" s="51">
        <f t="shared" si="13"/>
        <v>0</v>
      </c>
    </row>
    <row r="34" spans="1:9" ht="15" customHeight="1" x14ac:dyDescent="0.25">
      <c r="A34" s="147" t="s">
        <v>83</v>
      </c>
      <c r="B34" s="148"/>
      <c r="C34" s="149"/>
      <c r="D34" s="111" t="s">
        <v>84</v>
      </c>
      <c r="E34" s="50">
        <f t="shared" ref="E34:F34" si="14">E35</f>
        <v>4295.0700000000006</v>
      </c>
      <c r="F34" s="50">
        <f t="shared" si="14"/>
        <v>6750</v>
      </c>
      <c r="G34" s="51">
        <v>0</v>
      </c>
      <c r="H34" s="51">
        <v>0</v>
      </c>
      <c r="I34" s="51">
        <v>0</v>
      </c>
    </row>
    <row r="35" spans="1:9" x14ac:dyDescent="0.25">
      <c r="A35" s="46">
        <v>3</v>
      </c>
      <c r="B35" s="47"/>
      <c r="C35" s="21"/>
      <c r="D35" s="21" t="s">
        <v>10</v>
      </c>
      <c r="E35" s="51">
        <f>E36+E37+E38</f>
        <v>4295.0700000000006</v>
      </c>
      <c r="F35" s="51">
        <f>F36+F37+F38</f>
        <v>6750</v>
      </c>
      <c r="G35" s="51">
        <v>0</v>
      </c>
      <c r="H35" s="51">
        <v>0</v>
      </c>
      <c r="I35" s="51">
        <v>0</v>
      </c>
    </row>
    <row r="36" spans="1:9" x14ac:dyDescent="0.25">
      <c r="A36" s="46">
        <v>32</v>
      </c>
      <c r="B36" s="47"/>
      <c r="C36" s="21"/>
      <c r="D36" s="21" t="s">
        <v>20</v>
      </c>
      <c r="E36" s="53">
        <v>4293.93</v>
      </c>
      <c r="F36" s="53">
        <v>6447.99</v>
      </c>
      <c r="G36" s="53">
        <v>0</v>
      </c>
      <c r="H36" s="51">
        <v>0</v>
      </c>
      <c r="I36" s="51">
        <v>0</v>
      </c>
    </row>
    <row r="37" spans="1:9" x14ac:dyDescent="0.25">
      <c r="A37" s="46">
        <v>34</v>
      </c>
      <c r="B37" s="47"/>
      <c r="C37" s="21"/>
      <c r="D37" s="21" t="s">
        <v>65</v>
      </c>
      <c r="E37" s="51">
        <v>0.55000000000000004</v>
      </c>
      <c r="F37" s="51">
        <v>300</v>
      </c>
      <c r="G37" s="50">
        <f t="shared" ref="G37:I38" si="15">G38</f>
        <v>0</v>
      </c>
      <c r="H37" s="50">
        <f t="shared" si="15"/>
        <v>0</v>
      </c>
      <c r="I37" s="50">
        <f t="shared" si="15"/>
        <v>0</v>
      </c>
    </row>
    <row r="38" spans="1:9" x14ac:dyDescent="0.25">
      <c r="A38" s="46">
        <v>38</v>
      </c>
      <c r="B38" s="47"/>
      <c r="C38" s="21"/>
      <c r="D38" s="10" t="s">
        <v>85</v>
      </c>
      <c r="E38" s="51">
        <v>0.59</v>
      </c>
      <c r="F38" s="51">
        <v>2.0099999999999998</v>
      </c>
      <c r="G38" s="50">
        <f t="shared" si="15"/>
        <v>0</v>
      </c>
      <c r="H38" s="50">
        <f t="shared" si="15"/>
        <v>0</v>
      </c>
      <c r="I38" s="50">
        <f t="shared" si="15"/>
        <v>0</v>
      </c>
    </row>
    <row r="39" spans="1:9" ht="15" customHeight="1" x14ac:dyDescent="0.25">
      <c r="A39" s="147" t="s">
        <v>130</v>
      </c>
      <c r="B39" s="148"/>
      <c r="C39" s="149"/>
      <c r="D39" s="111" t="s">
        <v>131</v>
      </c>
      <c r="E39" s="50">
        <f t="shared" ref="E39:I39" si="16">E40</f>
        <v>0</v>
      </c>
      <c r="F39" s="50">
        <f t="shared" si="16"/>
        <v>200.25</v>
      </c>
      <c r="G39" s="50">
        <f t="shared" si="16"/>
        <v>0</v>
      </c>
      <c r="H39" s="50">
        <f t="shared" si="16"/>
        <v>0</v>
      </c>
      <c r="I39" s="50">
        <f t="shared" si="16"/>
        <v>0</v>
      </c>
    </row>
    <row r="40" spans="1:9" x14ac:dyDescent="0.25">
      <c r="A40" s="46">
        <v>3</v>
      </c>
      <c r="B40" s="47"/>
      <c r="C40" s="21"/>
      <c r="D40" s="21" t="s">
        <v>10</v>
      </c>
      <c r="E40" s="51">
        <f>E41+E42+E43</f>
        <v>0</v>
      </c>
      <c r="F40" s="51">
        <f>F41+F42+F43</f>
        <v>200.25</v>
      </c>
      <c r="G40" s="51">
        <v>0</v>
      </c>
      <c r="H40" s="51">
        <v>0</v>
      </c>
      <c r="I40" s="51">
        <v>0</v>
      </c>
    </row>
    <row r="41" spans="1:9" x14ac:dyDescent="0.25">
      <c r="A41" s="46">
        <v>32</v>
      </c>
      <c r="B41" s="47"/>
      <c r="C41" s="21"/>
      <c r="D41" s="21" t="s">
        <v>20</v>
      </c>
      <c r="E41" s="53">
        <v>0</v>
      </c>
      <c r="F41" s="53">
        <v>200.25</v>
      </c>
      <c r="G41" s="51">
        <v>0</v>
      </c>
      <c r="H41" s="51">
        <v>0</v>
      </c>
      <c r="I41" s="51">
        <v>0</v>
      </c>
    </row>
    <row r="42" spans="1:9" x14ac:dyDescent="0.25">
      <c r="A42" s="46">
        <v>34</v>
      </c>
      <c r="B42" s="47"/>
      <c r="C42" s="21"/>
      <c r="D42" s="21" t="s">
        <v>65</v>
      </c>
      <c r="E42" s="51">
        <v>0</v>
      </c>
      <c r="F42" s="51">
        <v>0</v>
      </c>
      <c r="G42" s="50">
        <f t="shared" ref="G42:I42" si="17">G43</f>
        <v>0</v>
      </c>
      <c r="H42" s="50">
        <f t="shared" si="17"/>
        <v>0</v>
      </c>
      <c r="I42" s="50">
        <f t="shared" si="17"/>
        <v>0</v>
      </c>
    </row>
    <row r="43" spans="1:9" x14ac:dyDescent="0.25">
      <c r="A43" s="46">
        <v>38</v>
      </c>
      <c r="B43" s="47"/>
      <c r="C43" s="21"/>
      <c r="D43" s="10" t="s">
        <v>85</v>
      </c>
      <c r="E43" s="51">
        <v>0</v>
      </c>
      <c r="F43" s="51">
        <v>0</v>
      </c>
      <c r="G43" s="50">
        <f t="shared" ref="G43:I43" si="18">G44+G46</f>
        <v>0</v>
      </c>
      <c r="H43" s="50">
        <f t="shared" si="18"/>
        <v>0</v>
      </c>
      <c r="I43" s="50">
        <f t="shared" si="18"/>
        <v>0</v>
      </c>
    </row>
    <row r="44" spans="1:9" ht="15" customHeight="1" x14ac:dyDescent="0.25">
      <c r="A44" s="147" t="s">
        <v>86</v>
      </c>
      <c r="B44" s="148"/>
      <c r="C44" s="149"/>
      <c r="D44" s="22" t="s">
        <v>87</v>
      </c>
      <c r="E44" s="50">
        <f t="shared" ref="E44:I44" si="19">E45</f>
        <v>50044.759999999995</v>
      </c>
      <c r="F44" s="50">
        <f t="shared" si="19"/>
        <v>67000</v>
      </c>
      <c r="G44" s="50">
        <f t="shared" si="19"/>
        <v>0</v>
      </c>
      <c r="H44" s="50">
        <f t="shared" si="19"/>
        <v>0</v>
      </c>
      <c r="I44" s="50">
        <f t="shared" si="19"/>
        <v>0</v>
      </c>
    </row>
    <row r="45" spans="1:9" x14ac:dyDescent="0.25">
      <c r="A45" s="46">
        <v>3</v>
      </c>
      <c r="B45" s="47"/>
      <c r="C45" s="21"/>
      <c r="D45" s="21" t="s">
        <v>10</v>
      </c>
      <c r="E45" s="51">
        <f>E46+E48+E47</f>
        <v>50044.759999999995</v>
      </c>
      <c r="F45" s="51">
        <f t="shared" ref="F45:I45" si="20">F46+F48+F47</f>
        <v>67000</v>
      </c>
      <c r="G45" s="51">
        <f t="shared" si="20"/>
        <v>0</v>
      </c>
      <c r="H45" s="51">
        <f t="shared" si="20"/>
        <v>0</v>
      </c>
      <c r="I45" s="51">
        <f t="shared" si="20"/>
        <v>0</v>
      </c>
    </row>
    <row r="46" spans="1:9" x14ac:dyDescent="0.25">
      <c r="A46" s="46">
        <v>31</v>
      </c>
      <c r="B46" s="47"/>
      <c r="C46" s="21"/>
      <c r="D46" s="21" t="s">
        <v>11</v>
      </c>
      <c r="E46" s="51">
        <v>26406.400000000001</v>
      </c>
      <c r="F46" s="51">
        <v>37625</v>
      </c>
      <c r="G46" s="51">
        <f t="shared" ref="G46:I46" si="21">G47+G49+G48</f>
        <v>0</v>
      </c>
      <c r="H46" s="51">
        <f t="shared" si="21"/>
        <v>0</v>
      </c>
      <c r="I46" s="51">
        <f t="shared" si="21"/>
        <v>0</v>
      </c>
    </row>
    <row r="47" spans="1:9" x14ac:dyDescent="0.25">
      <c r="A47" s="46">
        <v>32</v>
      </c>
      <c r="B47" s="47"/>
      <c r="C47" s="21"/>
      <c r="D47" s="21" t="s">
        <v>20</v>
      </c>
      <c r="E47" s="53">
        <v>23636.76</v>
      </c>
      <c r="F47" s="53">
        <v>29355</v>
      </c>
      <c r="G47" s="51">
        <f t="shared" ref="G47:I47" si="22">G48+G50+G49</f>
        <v>0</v>
      </c>
      <c r="H47" s="51">
        <f t="shared" si="22"/>
        <v>0</v>
      </c>
      <c r="I47" s="51">
        <f t="shared" si="22"/>
        <v>0</v>
      </c>
    </row>
    <row r="48" spans="1:9" x14ac:dyDescent="0.25">
      <c r="A48" s="46">
        <v>34</v>
      </c>
      <c r="B48" s="47"/>
      <c r="C48" s="21"/>
      <c r="D48" s="21" t="s">
        <v>65</v>
      </c>
      <c r="E48" s="51">
        <v>1.6</v>
      </c>
      <c r="F48" s="51">
        <v>20</v>
      </c>
      <c r="G48" s="51">
        <f t="shared" ref="G48:I48" si="23">G49+G51+G50</f>
        <v>0</v>
      </c>
      <c r="H48" s="51">
        <f t="shared" si="23"/>
        <v>0</v>
      </c>
      <c r="I48" s="51">
        <f t="shared" si="23"/>
        <v>0</v>
      </c>
    </row>
    <row r="49" spans="1:9" ht="15" customHeight="1" x14ac:dyDescent="0.25">
      <c r="A49" s="147" t="s">
        <v>132</v>
      </c>
      <c r="B49" s="148"/>
      <c r="C49" s="149"/>
      <c r="D49" s="22" t="s">
        <v>133</v>
      </c>
      <c r="E49" s="50">
        <f t="shared" ref="E49:I49" si="24">E50</f>
        <v>0</v>
      </c>
      <c r="F49" s="50">
        <f t="shared" si="24"/>
        <v>3185.9</v>
      </c>
      <c r="G49" s="50">
        <f t="shared" si="24"/>
        <v>0</v>
      </c>
      <c r="H49" s="50">
        <f t="shared" si="24"/>
        <v>0</v>
      </c>
      <c r="I49" s="50">
        <f t="shared" si="24"/>
        <v>0</v>
      </c>
    </row>
    <row r="50" spans="1:9" x14ac:dyDescent="0.25">
      <c r="A50" s="46">
        <v>3</v>
      </c>
      <c r="B50" s="47"/>
      <c r="C50" s="21"/>
      <c r="D50" s="21" t="s">
        <v>10</v>
      </c>
      <c r="E50" s="51">
        <f t="shared" ref="E50:I50" si="25">E51+E53+E52</f>
        <v>0</v>
      </c>
      <c r="F50" s="51">
        <f t="shared" si="25"/>
        <v>3185.9</v>
      </c>
      <c r="G50" s="51">
        <f t="shared" si="25"/>
        <v>0</v>
      </c>
      <c r="H50" s="51">
        <f t="shared" si="25"/>
        <v>0</v>
      </c>
      <c r="I50" s="51">
        <f t="shared" si="25"/>
        <v>0</v>
      </c>
    </row>
    <row r="51" spans="1:9" x14ac:dyDescent="0.25">
      <c r="A51" s="46">
        <v>31</v>
      </c>
      <c r="B51" s="47"/>
      <c r="C51" s="21"/>
      <c r="D51" s="21" t="s">
        <v>11</v>
      </c>
      <c r="E51" s="51">
        <v>0</v>
      </c>
      <c r="F51" s="51">
        <v>0</v>
      </c>
      <c r="G51" s="51">
        <f t="shared" ref="G51:I51" si="26">G52+G54+G53</f>
        <v>0</v>
      </c>
      <c r="H51" s="51">
        <f t="shared" si="26"/>
        <v>0</v>
      </c>
      <c r="I51" s="51">
        <f t="shared" si="26"/>
        <v>0</v>
      </c>
    </row>
    <row r="52" spans="1:9" x14ac:dyDescent="0.25">
      <c r="A52" s="46">
        <v>32</v>
      </c>
      <c r="B52" s="47"/>
      <c r="C52" s="21"/>
      <c r="D52" s="21" t="s">
        <v>20</v>
      </c>
      <c r="E52" s="53">
        <v>0</v>
      </c>
      <c r="F52" s="53">
        <v>3185.9</v>
      </c>
      <c r="G52" s="51">
        <f t="shared" ref="G52:I52" si="27">G53+G55+G54</f>
        <v>0</v>
      </c>
      <c r="H52" s="51">
        <f t="shared" si="27"/>
        <v>0</v>
      </c>
      <c r="I52" s="51">
        <f t="shared" si="27"/>
        <v>0</v>
      </c>
    </row>
    <row r="53" spans="1:9" x14ac:dyDescent="0.25">
      <c r="A53" s="46">
        <v>34</v>
      </c>
      <c r="B53" s="47"/>
      <c r="C53" s="21"/>
      <c r="D53" s="21" t="s">
        <v>65</v>
      </c>
      <c r="E53" s="51">
        <v>0</v>
      </c>
      <c r="F53" s="51">
        <v>0</v>
      </c>
      <c r="G53" s="51">
        <f t="shared" ref="G53:I53" si="28">G54+G56+G55</f>
        <v>0</v>
      </c>
      <c r="H53" s="51">
        <f t="shared" si="28"/>
        <v>0</v>
      </c>
      <c r="I53" s="51">
        <f t="shared" si="28"/>
        <v>0</v>
      </c>
    </row>
    <row r="54" spans="1:9" ht="15" customHeight="1" x14ac:dyDescent="0.25">
      <c r="A54" s="147" t="s">
        <v>88</v>
      </c>
      <c r="B54" s="148"/>
      <c r="C54" s="149"/>
      <c r="D54" s="111" t="s">
        <v>89</v>
      </c>
      <c r="E54" s="50">
        <f>E55+E61</f>
        <v>1269724.93</v>
      </c>
      <c r="F54" s="50">
        <f>F55+F61</f>
        <v>1605055</v>
      </c>
      <c r="G54" s="51">
        <f t="shared" ref="G54:I54" si="29">G55+G57+G56</f>
        <v>0</v>
      </c>
      <c r="H54" s="51">
        <f t="shared" si="29"/>
        <v>0</v>
      </c>
      <c r="I54" s="51">
        <f t="shared" si="29"/>
        <v>0</v>
      </c>
    </row>
    <row r="55" spans="1:9" x14ac:dyDescent="0.25">
      <c r="A55" s="46">
        <v>3</v>
      </c>
      <c r="B55" s="47"/>
      <c r="C55" s="21"/>
      <c r="D55" s="21" t="s">
        <v>10</v>
      </c>
      <c r="E55" s="51">
        <f>E56+E60 +E57+E59+E58</f>
        <v>1265681.5</v>
      </c>
      <c r="F55" s="51">
        <f t="shared" ref="F55:I55" si="30">F56+F60 +F57+F59+F58</f>
        <v>1598783</v>
      </c>
      <c r="G55" s="51">
        <f t="shared" si="30"/>
        <v>0</v>
      </c>
      <c r="H55" s="51">
        <f t="shared" si="30"/>
        <v>0</v>
      </c>
      <c r="I55" s="51">
        <f t="shared" si="30"/>
        <v>0</v>
      </c>
    </row>
    <row r="56" spans="1:9" x14ac:dyDescent="0.25">
      <c r="A56" s="46">
        <v>31</v>
      </c>
      <c r="B56" s="47"/>
      <c r="C56" s="21"/>
      <c r="D56" s="21" t="s">
        <v>11</v>
      </c>
      <c r="E56" s="53">
        <v>1133512.26</v>
      </c>
      <c r="F56" s="53">
        <v>1454160</v>
      </c>
      <c r="G56" s="51">
        <f t="shared" ref="G56:I56" si="31">G57+G61 +G58+G60+G59</f>
        <v>0</v>
      </c>
      <c r="H56" s="51">
        <f t="shared" si="31"/>
        <v>0</v>
      </c>
      <c r="I56" s="51">
        <f t="shared" si="31"/>
        <v>0</v>
      </c>
    </row>
    <row r="57" spans="1:9" x14ac:dyDescent="0.25">
      <c r="A57" s="46">
        <v>32</v>
      </c>
      <c r="B57" s="47"/>
      <c r="C57" s="21"/>
      <c r="D57" s="21" t="s">
        <v>20</v>
      </c>
      <c r="E57" s="51">
        <v>116458.66</v>
      </c>
      <c r="F57" s="51">
        <v>128526</v>
      </c>
      <c r="G57" s="51">
        <f t="shared" ref="G57:I57" si="32">G58+G62 +G59+G61+G60</f>
        <v>0</v>
      </c>
      <c r="H57" s="51">
        <f t="shared" si="32"/>
        <v>0</v>
      </c>
      <c r="I57" s="51">
        <f t="shared" si="32"/>
        <v>0</v>
      </c>
    </row>
    <row r="58" spans="1:9" x14ac:dyDescent="0.25">
      <c r="A58" s="46">
        <v>34</v>
      </c>
      <c r="B58" s="47"/>
      <c r="C58" s="21"/>
      <c r="D58" s="21" t="s">
        <v>65</v>
      </c>
      <c r="E58" s="51">
        <v>0</v>
      </c>
      <c r="F58" s="51">
        <v>0</v>
      </c>
      <c r="G58" s="51">
        <f t="shared" ref="G58:I58" si="33">G59+G63 +G60+G62+G61</f>
        <v>0</v>
      </c>
      <c r="H58" s="51">
        <f t="shared" si="33"/>
        <v>0</v>
      </c>
      <c r="I58" s="51">
        <f t="shared" si="33"/>
        <v>0</v>
      </c>
    </row>
    <row r="59" spans="1:9" x14ac:dyDescent="0.25">
      <c r="A59" s="46">
        <v>37</v>
      </c>
      <c r="B59" s="47"/>
      <c r="C59" s="21"/>
      <c r="D59" s="57" t="s">
        <v>90</v>
      </c>
      <c r="E59" s="51">
        <v>14978.47</v>
      </c>
      <c r="F59" s="51">
        <v>15390</v>
      </c>
      <c r="G59" s="51">
        <f t="shared" ref="G59:I59" si="34">G60+G64 +G61+G63+G62</f>
        <v>0</v>
      </c>
      <c r="H59" s="51">
        <f t="shared" si="34"/>
        <v>0</v>
      </c>
      <c r="I59" s="51">
        <f t="shared" si="34"/>
        <v>0</v>
      </c>
    </row>
    <row r="60" spans="1:9" x14ac:dyDescent="0.25">
      <c r="A60" s="46">
        <v>38</v>
      </c>
      <c r="B60" s="47"/>
      <c r="C60" s="21"/>
      <c r="D60" s="21" t="s">
        <v>85</v>
      </c>
      <c r="E60" s="53">
        <v>732.11</v>
      </c>
      <c r="F60" s="53">
        <v>707</v>
      </c>
      <c r="G60" s="51">
        <f t="shared" ref="G60:I60" si="35">G61+G65 +G62+G64+G63</f>
        <v>0</v>
      </c>
      <c r="H60" s="51">
        <f t="shared" si="35"/>
        <v>0</v>
      </c>
      <c r="I60" s="51">
        <f t="shared" si="35"/>
        <v>0</v>
      </c>
    </row>
    <row r="61" spans="1:9" ht="25.5" x14ac:dyDescent="0.25">
      <c r="A61" s="46">
        <v>4</v>
      </c>
      <c r="B61" s="47"/>
      <c r="C61" s="21"/>
      <c r="D61" s="21" t="s">
        <v>12</v>
      </c>
      <c r="E61" s="51">
        <f>E62</f>
        <v>4043.43</v>
      </c>
      <c r="F61" s="51">
        <f>F62</f>
        <v>6272</v>
      </c>
      <c r="G61" s="51">
        <f t="shared" ref="G61:I61" si="36">G62+G66 +G63+G65+G64</f>
        <v>0</v>
      </c>
      <c r="H61" s="51">
        <f t="shared" si="36"/>
        <v>0</v>
      </c>
      <c r="I61" s="51">
        <f t="shared" si="36"/>
        <v>0</v>
      </c>
    </row>
    <row r="62" spans="1:9" ht="25.5" x14ac:dyDescent="0.25">
      <c r="A62" s="46">
        <v>42</v>
      </c>
      <c r="B62" s="47"/>
      <c r="C62" s="21"/>
      <c r="D62" s="21" t="s">
        <v>28</v>
      </c>
      <c r="E62" s="51">
        <v>4043.43</v>
      </c>
      <c r="F62" s="51">
        <v>6272</v>
      </c>
      <c r="G62" s="51">
        <v>0</v>
      </c>
      <c r="H62" s="51">
        <v>0</v>
      </c>
      <c r="I62" s="51">
        <f t="shared" ref="I62" si="37">I63+I67 +I64+I66+I65</f>
        <v>0</v>
      </c>
    </row>
    <row r="63" spans="1:9" ht="15" customHeight="1" x14ac:dyDescent="0.25">
      <c r="A63" s="147" t="s">
        <v>91</v>
      </c>
      <c r="B63" s="148"/>
      <c r="C63" s="149"/>
      <c r="D63" s="111" t="s">
        <v>92</v>
      </c>
      <c r="E63" s="50">
        <f t="shared" ref="E63:H63" si="38">E64</f>
        <v>56859.789999999994</v>
      </c>
      <c r="F63" s="50">
        <f t="shared" si="38"/>
        <v>57900</v>
      </c>
      <c r="G63" s="50">
        <f t="shared" si="38"/>
        <v>0</v>
      </c>
      <c r="H63" s="50">
        <f t="shared" si="38"/>
        <v>0</v>
      </c>
      <c r="I63" s="51">
        <f t="shared" ref="I63" si="39">I64+I68 +I65+I67+I66</f>
        <v>0</v>
      </c>
    </row>
    <row r="64" spans="1:9" x14ac:dyDescent="0.25">
      <c r="A64" s="46">
        <v>3</v>
      </c>
      <c r="B64" s="47"/>
      <c r="C64" s="21"/>
      <c r="D64" s="21" t="s">
        <v>10</v>
      </c>
      <c r="E64" s="51">
        <f t="shared" ref="E64:H64" si="40">E65+E66</f>
        <v>56859.789999999994</v>
      </c>
      <c r="F64" s="51">
        <f t="shared" si="40"/>
        <v>57900</v>
      </c>
      <c r="G64" s="51">
        <f t="shared" si="40"/>
        <v>0</v>
      </c>
      <c r="H64" s="51">
        <f t="shared" si="40"/>
        <v>0</v>
      </c>
      <c r="I64" s="51">
        <f t="shared" ref="I64" si="41">I65+I69 +I66+I68+I67</f>
        <v>0</v>
      </c>
    </row>
    <row r="65" spans="1:9" x14ac:dyDescent="0.25">
      <c r="A65" s="46">
        <v>31</v>
      </c>
      <c r="B65" s="47"/>
      <c r="C65" s="21"/>
      <c r="D65" s="21" t="s">
        <v>11</v>
      </c>
      <c r="E65" s="51">
        <v>28604.01</v>
      </c>
      <c r="F65" s="51">
        <v>47170</v>
      </c>
      <c r="G65" s="51">
        <f t="shared" ref="G65:H65" si="42">G66+G67</f>
        <v>0</v>
      </c>
      <c r="H65" s="51">
        <f t="shared" si="42"/>
        <v>0</v>
      </c>
      <c r="I65" s="51">
        <f t="shared" ref="I65" si="43">I66+I70 +I67+I69+I68</f>
        <v>0</v>
      </c>
    </row>
    <row r="66" spans="1:9" x14ac:dyDescent="0.25">
      <c r="A66" s="46">
        <v>32</v>
      </c>
      <c r="B66" s="47"/>
      <c r="C66" s="21"/>
      <c r="D66" s="21" t="s">
        <v>20</v>
      </c>
      <c r="E66" s="53">
        <v>28255.78</v>
      </c>
      <c r="F66" s="53">
        <v>10730</v>
      </c>
      <c r="G66" s="51">
        <f t="shared" ref="G66:H66" si="44">G67+G68</f>
        <v>0</v>
      </c>
      <c r="H66" s="51">
        <f t="shared" si="44"/>
        <v>0</v>
      </c>
      <c r="I66" s="51">
        <f t="shared" ref="I66" si="45">I67+I71 +I68+I70+I69</f>
        <v>0</v>
      </c>
    </row>
    <row r="67" spans="1:9" ht="15" customHeight="1" x14ac:dyDescent="0.25">
      <c r="A67" s="147" t="s">
        <v>93</v>
      </c>
      <c r="B67" s="148"/>
      <c r="C67" s="149"/>
      <c r="D67" s="22" t="s">
        <v>94</v>
      </c>
      <c r="E67" s="50">
        <f t="shared" ref="E67:F67" si="46">E68+E71</f>
        <v>22383.07</v>
      </c>
      <c r="F67" s="50">
        <f t="shared" si="46"/>
        <v>7238</v>
      </c>
      <c r="G67" s="51">
        <f t="shared" ref="G67:H67" si="47">G68+G69</f>
        <v>0</v>
      </c>
      <c r="H67" s="51">
        <f t="shared" si="47"/>
        <v>0</v>
      </c>
      <c r="I67" s="51">
        <f t="shared" ref="I67" si="48">I68+I72 +I69+I71+I70</f>
        <v>0</v>
      </c>
    </row>
    <row r="68" spans="1:9" x14ac:dyDescent="0.25">
      <c r="A68" s="46">
        <v>3</v>
      </c>
      <c r="B68" s="47"/>
      <c r="C68" s="21"/>
      <c r="D68" s="21" t="s">
        <v>10</v>
      </c>
      <c r="E68" s="62">
        <f>E69</f>
        <v>11886.02</v>
      </c>
      <c r="F68" s="62">
        <f>F69</f>
        <v>7238</v>
      </c>
      <c r="G68" s="51">
        <f t="shared" ref="G68" si="49">G69+G70</f>
        <v>0</v>
      </c>
      <c r="H68" s="62">
        <f t="shared" ref="H68:H82" si="50">H69</f>
        <v>0</v>
      </c>
      <c r="I68" s="51">
        <f t="shared" ref="I68" si="51">I69+I73 +I70+I72+I71</f>
        <v>0</v>
      </c>
    </row>
    <row r="69" spans="1:9" x14ac:dyDescent="0.25">
      <c r="A69" s="46">
        <v>32</v>
      </c>
      <c r="B69" s="47"/>
      <c r="C69" s="21"/>
      <c r="D69" s="21" t="s">
        <v>20</v>
      </c>
      <c r="E69" s="51">
        <v>11886.02</v>
      </c>
      <c r="F69" s="51">
        <v>7238</v>
      </c>
      <c r="G69" s="51">
        <f t="shared" ref="G69" si="52">G70+G71</f>
        <v>0</v>
      </c>
      <c r="H69" s="62">
        <f t="shared" si="50"/>
        <v>0</v>
      </c>
      <c r="I69" s="51">
        <f t="shared" ref="I69" si="53">I70+I74 +I71+I73+I72</f>
        <v>0</v>
      </c>
    </row>
    <row r="70" spans="1:9" x14ac:dyDescent="0.25">
      <c r="A70" s="46">
        <v>34</v>
      </c>
      <c r="B70" s="47"/>
      <c r="C70" s="21"/>
      <c r="D70" s="21" t="s">
        <v>65</v>
      </c>
      <c r="E70" s="51">
        <v>0</v>
      </c>
      <c r="F70" s="51">
        <v>0</v>
      </c>
      <c r="G70" s="51">
        <f t="shared" ref="G70" si="54">G71+G72</f>
        <v>0</v>
      </c>
      <c r="H70" s="62">
        <f t="shared" si="50"/>
        <v>0</v>
      </c>
      <c r="I70" s="51">
        <f t="shared" ref="I70" si="55">I71+I75 +I72+I74+I73</f>
        <v>0</v>
      </c>
    </row>
    <row r="71" spans="1:9" ht="25.5" x14ac:dyDescent="0.25">
      <c r="A71" s="46">
        <v>4</v>
      </c>
      <c r="B71" s="47"/>
      <c r="C71" s="21"/>
      <c r="D71" s="21" t="s">
        <v>12</v>
      </c>
      <c r="E71" s="62">
        <f>E72</f>
        <v>10497.05</v>
      </c>
      <c r="F71" s="62">
        <f t="shared" ref="F71" si="56">F72</f>
        <v>0</v>
      </c>
      <c r="G71" s="51">
        <f t="shared" ref="G71:G83" si="57">G72+G73</f>
        <v>0</v>
      </c>
      <c r="H71" s="62">
        <f t="shared" si="50"/>
        <v>0</v>
      </c>
      <c r="I71" s="51">
        <f t="shared" ref="I71" si="58">I72+I76 +I73+I75+I74</f>
        <v>0</v>
      </c>
    </row>
    <row r="72" spans="1:9" ht="25.5" x14ac:dyDescent="0.25">
      <c r="A72" s="46">
        <v>42</v>
      </c>
      <c r="B72" s="47"/>
      <c r="C72" s="21"/>
      <c r="D72" s="21" t="s">
        <v>28</v>
      </c>
      <c r="E72" s="62">
        <v>10497.05</v>
      </c>
      <c r="F72" s="62">
        <v>0</v>
      </c>
      <c r="G72" s="51">
        <f t="shared" si="57"/>
        <v>0</v>
      </c>
      <c r="H72" s="62">
        <f t="shared" si="50"/>
        <v>0</v>
      </c>
      <c r="I72" s="51">
        <f t="shared" ref="I72" si="59">I73+I77 +I74+I76+I75</f>
        <v>0</v>
      </c>
    </row>
    <row r="73" spans="1:9" ht="25.5" customHeight="1" x14ac:dyDescent="0.25">
      <c r="A73" s="147" t="s">
        <v>134</v>
      </c>
      <c r="B73" s="148"/>
      <c r="C73" s="149"/>
      <c r="D73" s="22" t="s">
        <v>135</v>
      </c>
      <c r="E73" s="50">
        <f>E74+E78</f>
        <v>0</v>
      </c>
      <c r="F73" s="50">
        <f t="shared" ref="F73" si="60">F74+F78</f>
        <v>31247.45</v>
      </c>
      <c r="G73" s="51">
        <f t="shared" si="57"/>
        <v>0</v>
      </c>
      <c r="H73" s="62">
        <f t="shared" si="50"/>
        <v>0</v>
      </c>
      <c r="I73" s="51">
        <f t="shared" ref="I73" si="61">I74+I78 +I75+I77+I76</f>
        <v>0</v>
      </c>
    </row>
    <row r="74" spans="1:9" x14ac:dyDescent="0.25">
      <c r="A74" s="46">
        <v>3</v>
      </c>
      <c r="B74" s="47"/>
      <c r="C74" s="21"/>
      <c r="D74" s="21" t="s">
        <v>10</v>
      </c>
      <c r="E74" s="62">
        <f>E75+E76+E77</f>
        <v>0</v>
      </c>
      <c r="F74" s="62">
        <f>F75+F76+F77</f>
        <v>25647.45</v>
      </c>
      <c r="G74" s="51">
        <f t="shared" si="57"/>
        <v>0</v>
      </c>
      <c r="H74" s="62">
        <f t="shared" si="50"/>
        <v>0</v>
      </c>
      <c r="I74" s="51">
        <f t="shared" ref="I74" si="62">I75+I79 +I76+I78+I77</f>
        <v>0</v>
      </c>
    </row>
    <row r="75" spans="1:9" x14ac:dyDescent="0.25">
      <c r="A75" s="46">
        <v>32</v>
      </c>
      <c r="B75" s="47"/>
      <c r="C75" s="21"/>
      <c r="D75" s="21" t="s">
        <v>20</v>
      </c>
      <c r="E75" s="51">
        <v>0</v>
      </c>
      <c r="F75" s="51">
        <v>24667.45</v>
      </c>
      <c r="G75" s="51">
        <f t="shared" si="57"/>
        <v>0</v>
      </c>
      <c r="H75" s="62">
        <f t="shared" si="50"/>
        <v>0</v>
      </c>
      <c r="I75" s="51">
        <f t="shared" ref="I75" si="63">I76+I80 +I77+I79+I78</f>
        <v>0</v>
      </c>
    </row>
    <row r="76" spans="1:9" x14ac:dyDescent="0.25">
      <c r="A76" s="46">
        <v>34</v>
      </c>
      <c r="B76" s="47"/>
      <c r="C76" s="21"/>
      <c r="D76" s="21" t="s">
        <v>65</v>
      </c>
      <c r="E76" s="51">
        <v>0</v>
      </c>
      <c r="F76" s="51">
        <v>20</v>
      </c>
      <c r="G76" s="51">
        <f t="shared" si="57"/>
        <v>0</v>
      </c>
      <c r="H76" s="62">
        <f t="shared" si="50"/>
        <v>0</v>
      </c>
      <c r="I76" s="51">
        <f t="shared" ref="I76" si="64">I77+I81 +I78+I80+I79</f>
        <v>0</v>
      </c>
    </row>
    <row r="77" spans="1:9" x14ac:dyDescent="0.25">
      <c r="A77" s="46">
        <v>38</v>
      </c>
      <c r="B77" s="47"/>
      <c r="C77" s="21"/>
      <c r="D77" s="21" t="s">
        <v>85</v>
      </c>
      <c r="E77" s="51">
        <v>0</v>
      </c>
      <c r="F77" s="51">
        <v>960</v>
      </c>
      <c r="G77" s="51">
        <f t="shared" si="57"/>
        <v>0</v>
      </c>
      <c r="H77" s="62">
        <f t="shared" si="50"/>
        <v>0</v>
      </c>
      <c r="I77" s="51">
        <f t="shared" ref="I77" si="65">I78+I82 +I79+I81+I80</f>
        <v>0</v>
      </c>
    </row>
    <row r="78" spans="1:9" ht="25.5" x14ac:dyDescent="0.25">
      <c r="A78" s="46">
        <v>4</v>
      </c>
      <c r="B78" s="47"/>
      <c r="C78" s="21"/>
      <c r="D78" s="21" t="s">
        <v>12</v>
      </c>
      <c r="E78" s="62">
        <f>E79</f>
        <v>0</v>
      </c>
      <c r="F78" s="62">
        <f>F79</f>
        <v>5600</v>
      </c>
      <c r="G78" s="51">
        <f t="shared" si="57"/>
        <v>0</v>
      </c>
      <c r="H78" s="62">
        <f t="shared" si="50"/>
        <v>0</v>
      </c>
      <c r="I78" s="51">
        <f t="shared" ref="I78" si="66">I79+I83 +I80+I82+I81</f>
        <v>0</v>
      </c>
    </row>
    <row r="79" spans="1:9" ht="25.5" x14ac:dyDescent="0.25">
      <c r="A79" s="46">
        <v>42</v>
      </c>
      <c r="B79" s="47"/>
      <c r="C79" s="21"/>
      <c r="D79" s="21" t="s">
        <v>28</v>
      </c>
      <c r="E79" s="62">
        <v>0</v>
      </c>
      <c r="F79" s="62">
        <v>5600</v>
      </c>
      <c r="G79" s="51">
        <f t="shared" si="57"/>
        <v>0</v>
      </c>
      <c r="H79" s="62">
        <f t="shared" si="50"/>
        <v>0</v>
      </c>
      <c r="I79" s="51">
        <f t="shared" ref="I79" si="67">I80+I84 +I81+I83+I82</f>
        <v>0</v>
      </c>
    </row>
    <row r="80" spans="1:9" ht="25.5" customHeight="1" x14ac:dyDescent="0.25">
      <c r="A80" s="147" t="s">
        <v>95</v>
      </c>
      <c r="B80" s="148"/>
      <c r="C80" s="149"/>
      <c r="D80" s="9" t="s">
        <v>96</v>
      </c>
      <c r="E80" s="50">
        <v>0</v>
      </c>
      <c r="F80" s="50">
        <v>0</v>
      </c>
      <c r="G80" s="51">
        <f t="shared" si="57"/>
        <v>0</v>
      </c>
      <c r="H80" s="62">
        <f t="shared" si="50"/>
        <v>0</v>
      </c>
      <c r="I80" s="51">
        <f t="shared" ref="I80" si="68">I81+I85 +I82+I84+I83</f>
        <v>0</v>
      </c>
    </row>
    <row r="81" spans="1:9" x14ac:dyDescent="0.25">
      <c r="A81" s="46">
        <v>3</v>
      </c>
      <c r="B81" s="47"/>
      <c r="C81" s="21"/>
      <c r="D81" s="32" t="s">
        <v>10</v>
      </c>
      <c r="E81" s="51">
        <v>0</v>
      </c>
      <c r="F81" s="51">
        <v>0</v>
      </c>
      <c r="G81" s="51">
        <f t="shared" si="57"/>
        <v>0</v>
      </c>
      <c r="H81" s="62">
        <f t="shared" si="50"/>
        <v>0</v>
      </c>
      <c r="I81" s="51">
        <f t="shared" ref="I81" si="69">I82+I86 +I83+I85+I84</f>
        <v>0</v>
      </c>
    </row>
    <row r="82" spans="1:9" x14ac:dyDescent="0.25">
      <c r="A82" s="46">
        <v>32</v>
      </c>
      <c r="B82" s="47"/>
      <c r="C82" s="21"/>
      <c r="D82" s="32" t="s">
        <v>20</v>
      </c>
      <c r="E82" s="51"/>
      <c r="F82" s="51"/>
      <c r="G82" s="51">
        <f t="shared" si="57"/>
        <v>0</v>
      </c>
      <c r="H82" s="62">
        <f t="shared" si="50"/>
        <v>0</v>
      </c>
      <c r="I82" s="51">
        <f t="shared" ref="I82" si="70">I83+I87 +I84+I86+I85</f>
        <v>0</v>
      </c>
    </row>
    <row r="83" spans="1:9" ht="27.75" customHeight="1" x14ac:dyDescent="0.25">
      <c r="A83" s="147" t="s">
        <v>136</v>
      </c>
      <c r="B83" s="148"/>
      <c r="C83" s="149"/>
      <c r="D83" s="9" t="s">
        <v>137</v>
      </c>
      <c r="E83" s="50">
        <f>E84</f>
        <v>0</v>
      </c>
      <c r="F83" s="50">
        <f t="shared" ref="F83:H89" si="71">F84</f>
        <v>59.73</v>
      </c>
      <c r="G83" s="51">
        <f t="shared" si="57"/>
        <v>0</v>
      </c>
      <c r="H83" s="50">
        <f t="shared" si="71"/>
        <v>0</v>
      </c>
      <c r="I83" s="51">
        <f t="shared" ref="I83" si="72">I84+I88 +I85+I87+I86</f>
        <v>0</v>
      </c>
    </row>
    <row r="84" spans="1:9" ht="25.5" x14ac:dyDescent="0.25">
      <c r="A84" s="46">
        <v>4</v>
      </c>
      <c r="B84" s="47"/>
      <c r="C84" s="21"/>
      <c r="D84" s="21" t="s">
        <v>12</v>
      </c>
      <c r="E84" s="62">
        <v>0</v>
      </c>
      <c r="F84" s="62">
        <f>F85</f>
        <v>59.73</v>
      </c>
      <c r="G84" s="62">
        <f t="shared" si="71"/>
        <v>0</v>
      </c>
      <c r="H84" s="62">
        <f t="shared" si="71"/>
        <v>0</v>
      </c>
      <c r="I84" s="51">
        <f t="shared" ref="I84" si="73">I85+I89 +I86+I88+I87</f>
        <v>0</v>
      </c>
    </row>
    <row r="85" spans="1:9" ht="25.5" x14ac:dyDescent="0.25">
      <c r="A85" s="46">
        <v>42</v>
      </c>
      <c r="B85" s="47" t="s">
        <v>97</v>
      </c>
      <c r="C85" s="21"/>
      <c r="D85" s="21" t="s">
        <v>28</v>
      </c>
      <c r="E85" s="62">
        <v>0</v>
      </c>
      <c r="F85" s="62">
        <v>59.73</v>
      </c>
      <c r="G85" s="62">
        <f t="shared" si="71"/>
        <v>0</v>
      </c>
      <c r="H85" s="51">
        <v>0</v>
      </c>
      <c r="I85" s="51">
        <f t="shared" ref="I85" si="74">I86+I90 +I87+I89+I88</f>
        <v>0</v>
      </c>
    </row>
    <row r="86" spans="1:9" ht="25.5" x14ac:dyDescent="0.25">
      <c r="A86" s="147" t="s">
        <v>73</v>
      </c>
      <c r="B86" s="148"/>
      <c r="C86" s="149"/>
      <c r="D86" s="22" t="s">
        <v>74</v>
      </c>
      <c r="E86" s="50">
        <f t="shared" ref="E86:F88" si="75">E87</f>
        <v>451.18</v>
      </c>
      <c r="F86" s="50">
        <f t="shared" si="75"/>
        <v>530</v>
      </c>
      <c r="G86" s="62">
        <f t="shared" si="71"/>
        <v>0</v>
      </c>
      <c r="H86" s="50">
        <f t="shared" ref="H86:H88" si="76">H87</f>
        <v>0</v>
      </c>
      <c r="I86" s="51">
        <f t="shared" ref="I86" si="77">I87+I91 +I88+I90+I89</f>
        <v>0</v>
      </c>
    </row>
    <row r="87" spans="1:9" ht="25.5" customHeight="1" x14ac:dyDescent="0.25">
      <c r="A87" s="147" t="s">
        <v>68</v>
      </c>
      <c r="B87" s="148"/>
      <c r="C87" s="149"/>
      <c r="D87" s="22" t="s">
        <v>72</v>
      </c>
      <c r="E87" s="112">
        <f t="shared" si="75"/>
        <v>451.18</v>
      </c>
      <c r="F87" s="112">
        <f t="shared" si="75"/>
        <v>530</v>
      </c>
      <c r="G87" s="62">
        <f t="shared" si="71"/>
        <v>0</v>
      </c>
      <c r="H87" s="112">
        <f t="shared" si="76"/>
        <v>0</v>
      </c>
      <c r="I87" s="51">
        <f t="shared" ref="I87" si="78">I88+I92 +I89+I91+I90</f>
        <v>0</v>
      </c>
    </row>
    <row r="88" spans="1:9" x14ac:dyDescent="0.25">
      <c r="A88" s="46">
        <v>3</v>
      </c>
      <c r="B88" s="47"/>
      <c r="C88" s="21"/>
      <c r="D88" s="21" t="s">
        <v>10</v>
      </c>
      <c r="E88" s="62">
        <f t="shared" si="75"/>
        <v>451.18</v>
      </c>
      <c r="F88" s="62">
        <f t="shared" si="75"/>
        <v>530</v>
      </c>
      <c r="G88" s="62">
        <f t="shared" si="71"/>
        <v>0</v>
      </c>
      <c r="H88" s="62">
        <f t="shared" si="76"/>
        <v>0</v>
      </c>
      <c r="I88" s="51">
        <f t="shared" ref="I88" si="79">I89+I93 +I90+I92+I91</f>
        <v>0</v>
      </c>
    </row>
    <row r="89" spans="1:9" x14ac:dyDescent="0.25">
      <c r="A89" s="46">
        <v>32</v>
      </c>
      <c r="B89" s="47"/>
      <c r="C89" s="21"/>
      <c r="D89" s="21" t="s">
        <v>20</v>
      </c>
      <c r="E89" s="62">
        <v>451.18</v>
      </c>
      <c r="F89" s="62">
        <v>530</v>
      </c>
      <c r="G89" s="62">
        <f t="shared" si="71"/>
        <v>0</v>
      </c>
      <c r="H89" s="51">
        <v>0</v>
      </c>
      <c r="I89" s="51">
        <f t="shared" ref="I89" si="80">I90+I94 +I91+I93+I92</f>
        <v>0</v>
      </c>
    </row>
    <row r="90" spans="1:9" ht="38.25" x14ac:dyDescent="0.25">
      <c r="A90" s="147" t="s">
        <v>75</v>
      </c>
      <c r="B90" s="148"/>
      <c r="C90" s="149"/>
      <c r="D90" s="66" t="s">
        <v>76</v>
      </c>
      <c r="E90" s="50">
        <f>E91</f>
        <v>53197.63</v>
      </c>
      <c r="F90" s="50">
        <f>F91</f>
        <v>8000</v>
      </c>
      <c r="G90" s="50">
        <f t="shared" ref="G90:H91" si="81">G91</f>
        <v>0</v>
      </c>
      <c r="H90" s="50">
        <f t="shared" si="81"/>
        <v>0</v>
      </c>
      <c r="I90" s="51">
        <f t="shared" ref="I90" si="82">I91+I95 +I92+I94+I93</f>
        <v>0</v>
      </c>
    </row>
    <row r="91" spans="1:9" ht="25.5" x14ac:dyDescent="0.25">
      <c r="A91" s="56" t="s">
        <v>68</v>
      </c>
      <c r="B91" s="45"/>
      <c r="C91" s="22"/>
      <c r="D91" s="22" t="s">
        <v>72</v>
      </c>
      <c r="E91" s="50">
        <f>E92</f>
        <v>53197.63</v>
      </c>
      <c r="F91" s="50">
        <f>F92</f>
        <v>8000</v>
      </c>
      <c r="G91" s="50">
        <f t="shared" si="81"/>
        <v>0</v>
      </c>
      <c r="H91" s="50">
        <f t="shared" si="81"/>
        <v>0</v>
      </c>
      <c r="I91" s="51">
        <f t="shared" ref="I91" si="83">I92+I96 +I93+I95+I94</f>
        <v>0</v>
      </c>
    </row>
    <row r="92" spans="1:9" x14ac:dyDescent="0.25">
      <c r="A92" s="46">
        <v>3</v>
      </c>
      <c r="B92" s="47"/>
      <c r="C92" s="21"/>
      <c r="D92" s="21" t="s">
        <v>10</v>
      </c>
      <c r="E92" s="62">
        <f>E94+E93+E95</f>
        <v>53197.63</v>
      </c>
      <c r="F92" s="62">
        <f t="shared" ref="F92:H92" si="84">F94+F93+F95</f>
        <v>8000</v>
      </c>
      <c r="G92" s="62">
        <f t="shared" si="84"/>
        <v>0</v>
      </c>
      <c r="H92" s="62">
        <f t="shared" si="84"/>
        <v>0</v>
      </c>
      <c r="I92" s="51">
        <f t="shared" ref="I92" si="85">I93+I97 +I94+I96+I95</f>
        <v>0</v>
      </c>
    </row>
    <row r="93" spans="1:9" x14ac:dyDescent="0.25">
      <c r="A93" s="46">
        <v>31</v>
      </c>
      <c r="B93" s="47"/>
      <c r="C93" s="21"/>
      <c r="D93" s="21" t="s">
        <v>11</v>
      </c>
      <c r="E93" s="62">
        <v>50</v>
      </c>
      <c r="F93" s="62">
        <v>0</v>
      </c>
      <c r="G93" s="51">
        <v>0</v>
      </c>
      <c r="H93" s="51">
        <v>0</v>
      </c>
      <c r="I93" s="51">
        <f t="shared" ref="I93" si="86">I94+I98 +I95+I97+I96</f>
        <v>0</v>
      </c>
    </row>
    <row r="94" spans="1:9" x14ac:dyDescent="0.25">
      <c r="A94" s="46">
        <v>32</v>
      </c>
      <c r="B94" s="47"/>
      <c r="C94" s="21"/>
      <c r="D94" s="21" t="s">
        <v>20</v>
      </c>
      <c r="E94" s="51">
        <v>52690.68</v>
      </c>
      <c r="F94" s="51">
        <v>8000</v>
      </c>
      <c r="G94" s="51">
        <v>0</v>
      </c>
      <c r="H94" s="51">
        <v>0</v>
      </c>
      <c r="I94" s="51">
        <f t="shared" ref="I94" si="87">I95+I99 +I96+I98+I97</f>
        <v>0</v>
      </c>
    </row>
    <row r="95" spans="1:9" x14ac:dyDescent="0.25">
      <c r="A95" s="46">
        <v>34</v>
      </c>
      <c r="B95" s="47"/>
      <c r="C95" s="21"/>
      <c r="D95" s="21" t="s">
        <v>65</v>
      </c>
      <c r="E95" s="51">
        <v>456.95</v>
      </c>
      <c r="F95" s="51">
        <v>0</v>
      </c>
      <c r="G95" s="51">
        <v>0</v>
      </c>
      <c r="H95" s="51">
        <v>0</v>
      </c>
      <c r="I95" s="51">
        <f t="shared" ref="I95" si="88">I96+I100 +I97+I99+I98</f>
        <v>0</v>
      </c>
    </row>
    <row r="96" spans="1:9" x14ac:dyDescent="0.25">
      <c r="A96" s="56" t="s">
        <v>149</v>
      </c>
      <c r="B96" s="45"/>
      <c r="C96" s="22"/>
      <c r="D96" s="22" t="s">
        <v>150</v>
      </c>
      <c r="E96" s="50">
        <f>E97</f>
        <v>16753.88</v>
      </c>
      <c r="F96" s="50">
        <f t="shared" ref="F96:H96" si="89">F97</f>
        <v>0</v>
      </c>
      <c r="G96" s="51">
        <v>0</v>
      </c>
      <c r="H96" s="50">
        <f t="shared" si="89"/>
        <v>0</v>
      </c>
      <c r="I96" s="51">
        <f t="shared" ref="I96" si="90">I97+I101 +I98+I100+I99</f>
        <v>0</v>
      </c>
    </row>
    <row r="97" spans="1:9" x14ac:dyDescent="0.25">
      <c r="A97" s="56" t="s">
        <v>77</v>
      </c>
      <c r="B97" s="47"/>
      <c r="C97" s="21"/>
      <c r="D97" s="9" t="s">
        <v>78</v>
      </c>
      <c r="E97" s="50">
        <f t="shared" ref="E97:H97" si="91">E98</f>
        <v>16753.88</v>
      </c>
      <c r="F97" s="50">
        <f t="shared" si="91"/>
        <v>0</v>
      </c>
      <c r="G97" s="51">
        <v>0</v>
      </c>
      <c r="H97" s="50">
        <f t="shared" si="91"/>
        <v>0</v>
      </c>
      <c r="I97" s="51">
        <f t="shared" ref="I97" si="92">I98+I102 +I99+I101+I100</f>
        <v>0</v>
      </c>
    </row>
    <row r="98" spans="1:9" x14ac:dyDescent="0.25">
      <c r="A98" s="46">
        <v>3</v>
      </c>
      <c r="B98" s="47"/>
      <c r="C98" s="21"/>
      <c r="D98" s="21" t="s">
        <v>10</v>
      </c>
      <c r="E98" s="51">
        <f t="shared" ref="E98:H98" si="93">E99+E100</f>
        <v>16753.88</v>
      </c>
      <c r="F98" s="51">
        <f t="shared" si="93"/>
        <v>0</v>
      </c>
      <c r="G98" s="51">
        <v>0</v>
      </c>
      <c r="H98" s="51">
        <f t="shared" si="93"/>
        <v>0</v>
      </c>
      <c r="I98" s="51">
        <f t="shared" ref="I98" si="94">I99+I103 +I100+I102+I101</f>
        <v>0</v>
      </c>
    </row>
    <row r="99" spans="1:9" x14ac:dyDescent="0.25">
      <c r="A99" s="46">
        <v>31</v>
      </c>
      <c r="B99" s="47"/>
      <c r="C99" s="21"/>
      <c r="D99" s="21" t="s">
        <v>11</v>
      </c>
      <c r="E99" s="51">
        <v>15242.26</v>
      </c>
      <c r="F99" s="51">
        <v>0</v>
      </c>
      <c r="G99" s="51">
        <v>0</v>
      </c>
      <c r="H99" s="51">
        <v>0</v>
      </c>
      <c r="I99" s="51">
        <f t="shared" ref="I99" si="95">I100+I104 +I101+I103+I102</f>
        <v>0</v>
      </c>
    </row>
    <row r="100" spans="1:9" x14ac:dyDescent="0.25">
      <c r="A100" s="46">
        <v>32</v>
      </c>
      <c r="B100" s="47"/>
      <c r="C100" s="21"/>
      <c r="D100" s="21" t="s">
        <v>20</v>
      </c>
      <c r="E100" s="51">
        <v>1511.62</v>
      </c>
      <c r="F100" s="51">
        <v>0</v>
      </c>
      <c r="G100" s="51">
        <v>0</v>
      </c>
      <c r="H100" s="51">
        <v>0</v>
      </c>
      <c r="I100" s="51">
        <f t="shared" ref="I100" si="96">I101+I105 +I102+I104+I103</f>
        <v>0</v>
      </c>
    </row>
    <row r="101" spans="1:9" x14ac:dyDescent="0.25">
      <c r="A101" s="56" t="s">
        <v>138</v>
      </c>
      <c r="B101" s="45"/>
      <c r="C101" s="22"/>
      <c r="D101" s="22" t="s">
        <v>139</v>
      </c>
      <c r="E101" s="50">
        <f>E102+E106+E110</f>
        <v>0</v>
      </c>
      <c r="F101" s="50">
        <f t="shared" ref="F101:H101" si="97">F102+F106+F110</f>
        <v>11244.249999999998</v>
      </c>
      <c r="G101" s="51">
        <v>0</v>
      </c>
      <c r="H101" s="50">
        <f t="shared" si="97"/>
        <v>0</v>
      </c>
      <c r="I101" s="51">
        <f t="shared" ref="I101" si="98">I102+I106 +I103+I105+I104</f>
        <v>0</v>
      </c>
    </row>
    <row r="102" spans="1:9" x14ac:dyDescent="0.25">
      <c r="A102" s="56" t="s">
        <v>77</v>
      </c>
      <c r="B102" s="47"/>
      <c r="C102" s="21"/>
      <c r="D102" s="9" t="s">
        <v>78</v>
      </c>
      <c r="E102" s="50">
        <f t="shared" ref="E102:H102" si="99">E103</f>
        <v>0</v>
      </c>
      <c r="F102" s="50">
        <f t="shared" si="99"/>
        <v>9074.98</v>
      </c>
      <c r="G102" s="51">
        <v>0</v>
      </c>
      <c r="H102" s="50">
        <f t="shared" si="99"/>
        <v>0</v>
      </c>
      <c r="I102" s="51">
        <f t="shared" ref="I102" si="100">I103+I107 +I104+I106+I105</f>
        <v>0</v>
      </c>
    </row>
    <row r="103" spans="1:9" x14ac:dyDescent="0.25">
      <c r="A103" s="46">
        <v>3</v>
      </c>
      <c r="B103" s="47"/>
      <c r="C103" s="21"/>
      <c r="D103" s="21" t="s">
        <v>10</v>
      </c>
      <c r="E103" s="51">
        <f t="shared" ref="E103:H103" si="101">E104+E105</f>
        <v>0</v>
      </c>
      <c r="F103" s="51">
        <f t="shared" si="101"/>
        <v>9074.98</v>
      </c>
      <c r="G103" s="51">
        <v>0</v>
      </c>
      <c r="H103" s="51">
        <f t="shared" si="101"/>
        <v>0</v>
      </c>
      <c r="I103" s="51">
        <f t="shared" ref="I103" si="102">I104+I108 +I105+I107+I106</f>
        <v>0</v>
      </c>
    </row>
    <row r="104" spans="1:9" x14ac:dyDescent="0.25">
      <c r="A104" s="46">
        <v>31</v>
      </c>
      <c r="B104" s="47"/>
      <c r="C104" s="21"/>
      <c r="D104" s="21" t="s">
        <v>11</v>
      </c>
      <c r="E104" s="51">
        <v>0</v>
      </c>
      <c r="F104" s="51">
        <v>8282.33</v>
      </c>
      <c r="G104" s="51">
        <v>0</v>
      </c>
      <c r="H104" s="51">
        <v>0</v>
      </c>
      <c r="I104" s="51">
        <f t="shared" ref="I104" si="103">I105+I109 +I106+I108+I107</f>
        <v>0</v>
      </c>
    </row>
    <row r="105" spans="1:9" x14ac:dyDescent="0.25">
      <c r="A105" s="46">
        <v>32</v>
      </c>
      <c r="B105" s="47"/>
      <c r="C105" s="21"/>
      <c r="D105" s="21" t="s">
        <v>20</v>
      </c>
      <c r="E105" s="51">
        <v>0</v>
      </c>
      <c r="F105" s="51">
        <v>792.65</v>
      </c>
      <c r="G105" s="51">
        <v>0</v>
      </c>
      <c r="H105" s="51">
        <v>0</v>
      </c>
      <c r="I105" s="51">
        <f t="shared" ref="I105" si="104">I106+I110 +I107+I109+I108</f>
        <v>0</v>
      </c>
    </row>
    <row r="106" spans="1:9" ht="15" customHeight="1" x14ac:dyDescent="0.25">
      <c r="A106" s="147" t="s">
        <v>140</v>
      </c>
      <c r="B106" s="148"/>
      <c r="C106" s="149"/>
      <c r="D106" s="9" t="s">
        <v>141</v>
      </c>
      <c r="E106" s="50">
        <f>E107</f>
        <v>0</v>
      </c>
      <c r="F106" s="50">
        <f t="shared" ref="F106:H106" si="105">F107</f>
        <v>1601.4699999999998</v>
      </c>
      <c r="G106" s="50">
        <f t="shared" si="105"/>
        <v>0</v>
      </c>
      <c r="H106" s="50">
        <f t="shared" si="105"/>
        <v>0</v>
      </c>
      <c r="I106" s="51">
        <f t="shared" ref="I106" si="106">I107+I111 +I108+I110+I109</f>
        <v>0</v>
      </c>
    </row>
    <row r="107" spans="1:9" x14ac:dyDescent="0.25">
      <c r="A107" s="46">
        <v>3</v>
      </c>
      <c r="B107" s="47"/>
      <c r="C107" s="21"/>
      <c r="D107" s="21" t="s">
        <v>10</v>
      </c>
      <c r="E107" s="51">
        <f>E108+E109</f>
        <v>0</v>
      </c>
      <c r="F107" s="51">
        <f>F108+F109</f>
        <v>1601.4699999999998</v>
      </c>
      <c r="G107" s="51">
        <f t="shared" ref="G107:H107" si="107">G108+G109</f>
        <v>0</v>
      </c>
      <c r="H107" s="51">
        <f t="shared" si="107"/>
        <v>0</v>
      </c>
      <c r="I107" s="51">
        <f t="shared" ref="I107" si="108">I108+I112 +I109+I111+I110</f>
        <v>0</v>
      </c>
    </row>
    <row r="108" spans="1:9" x14ac:dyDescent="0.25">
      <c r="A108" s="46">
        <v>31</v>
      </c>
      <c r="B108" s="47"/>
      <c r="C108" s="21"/>
      <c r="D108" s="21" t="s">
        <v>11</v>
      </c>
      <c r="E108" s="62">
        <v>0</v>
      </c>
      <c r="F108" s="62">
        <v>1461.59</v>
      </c>
      <c r="G108" s="51">
        <f t="shared" ref="G108:H108" si="109">G109+G110</f>
        <v>0</v>
      </c>
      <c r="H108" s="51">
        <f t="shared" si="109"/>
        <v>0</v>
      </c>
      <c r="I108" s="51">
        <f t="shared" ref="I108:I113" si="110">I109+I113 +I110+I112+I111</f>
        <v>0</v>
      </c>
    </row>
    <row r="109" spans="1:9" x14ac:dyDescent="0.25">
      <c r="A109" s="46">
        <v>32</v>
      </c>
      <c r="B109" s="47"/>
      <c r="C109" s="21"/>
      <c r="D109" s="21" t="s">
        <v>20</v>
      </c>
      <c r="E109" s="62">
        <v>0</v>
      </c>
      <c r="F109" s="62">
        <v>139.88</v>
      </c>
      <c r="G109" s="51">
        <f t="shared" ref="G109:H109" si="111">G110+G111</f>
        <v>0</v>
      </c>
      <c r="H109" s="51">
        <f t="shared" si="111"/>
        <v>0</v>
      </c>
      <c r="I109" s="51">
        <f t="shared" si="110"/>
        <v>0</v>
      </c>
    </row>
    <row r="110" spans="1:9" ht="15" customHeight="1" x14ac:dyDescent="0.25">
      <c r="A110" s="147" t="s">
        <v>68</v>
      </c>
      <c r="B110" s="148"/>
      <c r="C110" s="149"/>
      <c r="D110" s="9" t="s">
        <v>142</v>
      </c>
      <c r="E110" s="50">
        <f>E111</f>
        <v>0</v>
      </c>
      <c r="F110" s="50">
        <f>F111</f>
        <v>567.80000000000007</v>
      </c>
      <c r="G110" s="51">
        <f t="shared" ref="G110:H110" si="112">G111+G112</f>
        <v>0</v>
      </c>
      <c r="H110" s="51">
        <f t="shared" si="112"/>
        <v>0</v>
      </c>
      <c r="I110" s="51">
        <f t="shared" si="110"/>
        <v>0</v>
      </c>
    </row>
    <row r="111" spans="1:9" x14ac:dyDescent="0.25">
      <c r="A111" s="46">
        <v>3</v>
      </c>
      <c r="B111" s="47"/>
      <c r="C111" s="21"/>
      <c r="D111" s="21" t="s">
        <v>10</v>
      </c>
      <c r="E111" s="51">
        <f>E112+E113</f>
        <v>0</v>
      </c>
      <c r="F111" s="51">
        <f>F112+F113</f>
        <v>567.80000000000007</v>
      </c>
      <c r="G111" s="51">
        <f t="shared" ref="G111:H111" si="113">G112+G113</f>
        <v>0</v>
      </c>
      <c r="H111" s="51">
        <f t="shared" si="113"/>
        <v>0</v>
      </c>
      <c r="I111" s="51">
        <f t="shared" si="110"/>
        <v>0</v>
      </c>
    </row>
    <row r="112" spans="1:9" x14ac:dyDescent="0.25">
      <c r="A112" s="46">
        <v>31</v>
      </c>
      <c r="B112" s="47"/>
      <c r="C112" s="21"/>
      <c r="D112" s="21" t="s">
        <v>11</v>
      </c>
      <c r="E112" s="62">
        <v>0</v>
      </c>
      <c r="F112" s="62">
        <v>518.20000000000005</v>
      </c>
      <c r="G112" s="51">
        <f t="shared" ref="G112:H112" si="114">G113+G114</f>
        <v>0</v>
      </c>
      <c r="H112" s="51">
        <f t="shared" si="114"/>
        <v>0</v>
      </c>
      <c r="I112" s="51">
        <f t="shared" si="110"/>
        <v>0</v>
      </c>
    </row>
    <row r="113" spans="1:9" x14ac:dyDescent="0.25">
      <c r="A113" s="46">
        <v>32</v>
      </c>
      <c r="B113" s="47"/>
      <c r="C113" s="21"/>
      <c r="D113" s="21" t="s">
        <v>20</v>
      </c>
      <c r="E113" s="62">
        <v>0</v>
      </c>
      <c r="F113" s="62">
        <v>49.6</v>
      </c>
      <c r="G113" s="51">
        <f t="shared" ref="G113:H113" si="115">G114+G115</f>
        <v>0</v>
      </c>
      <c r="H113" s="51">
        <f t="shared" si="115"/>
        <v>0</v>
      </c>
      <c r="I113" s="51">
        <f t="shared" si="110"/>
        <v>0</v>
      </c>
    </row>
    <row r="114" spans="1:9" ht="22.5" customHeight="1" x14ac:dyDescent="0.25">
      <c r="A114" s="147" t="s">
        <v>147</v>
      </c>
      <c r="B114" s="148"/>
      <c r="C114" s="149"/>
      <c r="D114" s="22" t="s">
        <v>148</v>
      </c>
      <c r="E114" s="108">
        <f>E115</f>
        <v>2614.8000000000002</v>
      </c>
      <c r="F114" s="108">
        <f t="shared" ref="F114:I116" si="116">F115</f>
        <v>0</v>
      </c>
      <c r="G114" s="51">
        <f t="shared" ref="G114" si="117">G115+G116</f>
        <v>0</v>
      </c>
      <c r="H114" s="108">
        <f t="shared" si="116"/>
        <v>0</v>
      </c>
      <c r="I114" s="108">
        <f t="shared" si="116"/>
        <v>0</v>
      </c>
    </row>
    <row r="115" spans="1:9" x14ac:dyDescent="0.25">
      <c r="A115" s="56" t="s">
        <v>77</v>
      </c>
      <c r="B115" s="45"/>
      <c r="C115" s="22"/>
      <c r="D115" s="9" t="s">
        <v>78</v>
      </c>
      <c r="E115" s="108">
        <f>E116</f>
        <v>2614.8000000000002</v>
      </c>
      <c r="F115" s="108">
        <f t="shared" si="116"/>
        <v>0</v>
      </c>
      <c r="G115" s="51">
        <f t="shared" ref="G115" si="118">G116+G117</f>
        <v>0</v>
      </c>
      <c r="H115" s="108">
        <f t="shared" si="116"/>
        <v>0</v>
      </c>
      <c r="I115" s="108">
        <f t="shared" si="116"/>
        <v>0</v>
      </c>
    </row>
    <row r="116" spans="1:9" x14ac:dyDescent="0.25">
      <c r="A116" s="150">
        <v>3</v>
      </c>
      <c r="B116" s="151"/>
      <c r="C116" s="152"/>
      <c r="D116" s="21" t="s">
        <v>10</v>
      </c>
      <c r="E116" s="62">
        <f>E117</f>
        <v>2614.8000000000002</v>
      </c>
      <c r="F116" s="62">
        <f t="shared" si="116"/>
        <v>0</v>
      </c>
      <c r="G116" s="51">
        <f t="shared" ref="G116" si="119">G117+G118</f>
        <v>0</v>
      </c>
      <c r="H116" s="62">
        <f t="shared" si="116"/>
        <v>0</v>
      </c>
      <c r="I116" s="62">
        <f t="shared" si="116"/>
        <v>0</v>
      </c>
    </row>
    <row r="117" spans="1:9" x14ac:dyDescent="0.25">
      <c r="A117" s="150">
        <v>32</v>
      </c>
      <c r="B117" s="151"/>
      <c r="C117" s="152"/>
      <c r="D117" s="21" t="s">
        <v>20</v>
      </c>
      <c r="E117" s="62">
        <v>2614.8000000000002</v>
      </c>
      <c r="F117" s="62"/>
      <c r="G117" s="51">
        <f t="shared" ref="G117" si="120">G118+G119</f>
        <v>0</v>
      </c>
      <c r="H117" s="51">
        <v>0</v>
      </c>
      <c r="I117" s="51">
        <v>0</v>
      </c>
    </row>
    <row r="118" spans="1:9" x14ac:dyDescent="0.25">
      <c r="A118" s="147" t="s">
        <v>151</v>
      </c>
      <c r="B118" s="148"/>
      <c r="C118" s="149"/>
      <c r="D118" s="22" t="s">
        <v>152</v>
      </c>
      <c r="E118" s="108">
        <f>E119</f>
        <v>3466.42</v>
      </c>
      <c r="F118" s="108">
        <f t="shared" ref="F118:I123" si="121">F119</f>
        <v>0</v>
      </c>
      <c r="G118" s="108">
        <f t="shared" si="121"/>
        <v>0</v>
      </c>
      <c r="H118" s="108">
        <f t="shared" si="121"/>
        <v>0</v>
      </c>
      <c r="I118" s="108">
        <f t="shared" si="121"/>
        <v>0</v>
      </c>
    </row>
    <row r="119" spans="1:9" x14ac:dyDescent="0.25">
      <c r="A119" s="147" t="s">
        <v>77</v>
      </c>
      <c r="B119" s="148"/>
      <c r="C119" s="149"/>
      <c r="D119" s="9" t="s">
        <v>78</v>
      </c>
      <c r="E119" s="108">
        <f>E120</f>
        <v>3466.42</v>
      </c>
      <c r="F119" s="108">
        <f t="shared" si="121"/>
        <v>0</v>
      </c>
      <c r="G119" s="108">
        <f t="shared" si="121"/>
        <v>0</v>
      </c>
      <c r="H119" s="108">
        <f t="shared" si="121"/>
        <v>0</v>
      </c>
      <c r="I119" s="108">
        <f t="shared" si="121"/>
        <v>0</v>
      </c>
    </row>
    <row r="120" spans="1:9" x14ac:dyDescent="0.25">
      <c r="A120" s="46">
        <v>3</v>
      </c>
      <c r="B120" s="47"/>
      <c r="C120" s="21"/>
      <c r="D120" s="21" t="s">
        <v>10</v>
      </c>
      <c r="E120" s="62">
        <f>E121</f>
        <v>3466.42</v>
      </c>
      <c r="F120" s="62">
        <f t="shared" si="121"/>
        <v>0</v>
      </c>
      <c r="G120" s="62">
        <f t="shared" si="121"/>
        <v>0</v>
      </c>
      <c r="H120" s="62">
        <f t="shared" si="121"/>
        <v>0</v>
      </c>
      <c r="I120" s="62">
        <f t="shared" si="121"/>
        <v>0</v>
      </c>
    </row>
    <row r="121" spans="1:9" x14ac:dyDescent="0.25">
      <c r="A121" s="46">
        <v>32</v>
      </c>
      <c r="B121" s="47"/>
      <c r="C121" s="21"/>
      <c r="D121" s="21" t="s">
        <v>20</v>
      </c>
      <c r="E121" s="62">
        <v>3466.42</v>
      </c>
      <c r="F121" s="62"/>
      <c r="G121" s="62">
        <f t="shared" si="121"/>
        <v>0</v>
      </c>
      <c r="H121" s="51">
        <v>0</v>
      </c>
      <c r="I121" s="51">
        <v>0</v>
      </c>
    </row>
    <row r="122" spans="1:9" ht="15" customHeight="1" x14ac:dyDescent="0.25">
      <c r="A122" s="147" t="s">
        <v>143</v>
      </c>
      <c r="B122" s="148"/>
      <c r="C122" s="149"/>
      <c r="D122" s="22" t="s">
        <v>144</v>
      </c>
      <c r="E122" s="50">
        <f t="shared" ref="E122:I123" si="122">E123</f>
        <v>0</v>
      </c>
      <c r="F122" s="50">
        <f t="shared" si="122"/>
        <v>3515.58</v>
      </c>
      <c r="G122" s="62">
        <f t="shared" si="121"/>
        <v>0</v>
      </c>
      <c r="H122" s="50">
        <f t="shared" si="122"/>
        <v>0</v>
      </c>
      <c r="I122" s="50">
        <f t="shared" si="122"/>
        <v>0</v>
      </c>
    </row>
    <row r="123" spans="1:9" ht="15" customHeight="1" x14ac:dyDescent="0.25">
      <c r="A123" s="147" t="s">
        <v>77</v>
      </c>
      <c r="B123" s="148"/>
      <c r="C123" s="149"/>
      <c r="D123" s="9" t="s">
        <v>78</v>
      </c>
      <c r="E123" s="113">
        <f t="shared" si="122"/>
        <v>0</v>
      </c>
      <c r="F123" s="113">
        <f t="shared" si="122"/>
        <v>3515.58</v>
      </c>
      <c r="G123" s="62">
        <f t="shared" si="121"/>
        <v>0</v>
      </c>
      <c r="H123" s="113">
        <f t="shared" si="122"/>
        <v>0</v>
      </c>
      <c r="I123" s="113">
        <f t="shared" si="122"/>
        <v>0</v>
      </c>
    </row>
    <row r="124" spans="1:9" x14ac:dyDescent="0.25">
      <c r="A124" s="46">
        <v>3</v>
      </c>
      <c r="B124" s="47"/>
      <c r="C124" s="21"/>
      <c r="D124" s="21" t="s">
        <v>10</v>
      </c>
      <c r="E124" s="51">
        <f>E125</f>
        <v>0</v>
      </c>
      <c r="F124" s="51">
        <f>F125</f>
        <v>3515.58</v>
      </c>
      <c r="G124" s="51">
        <f t="shared" ref="G124:I124" si="123">G125</f>
        <v>0</v>
      </c>
      <c r="H124" s="51">
        <f t="shared" si="123"/>
        <v>0</v>
      </c>
      <c r="I124" s="51">
        <f t="shared" si="123"/>
        <v>0</v>
      </c>
    </row>
    <row r="125" spans="1:9" x14ac:dyDescent="0.25">
      <c r="A125" s="46">
        <v>32</v>
      </c>
      <c r="B125" s="47"/>
      <c r="C125" s="21"/>
      <c r="D125" s="21" t="s">
        <v>20</v>
      </c>
      <c r="E125" s="51">
        <v>0</v>
      </c>
      <c r="F125" s="51">
        <v>3515.58</v>
      </c>
      <c r="G125" s="51">
        <v>0</v>
      </c>
      <c r="H125" s="51">
        <v>0</v>
      </c>
      <c r="I125" s="51">
        <v>0</v>
      </c>
    </row>
    <row r="126" spans="1:9" x14ac:dyDescent="0.25">
      <c r="A126" s="56" t="s">
        <v>145</v>
      </c>
      <c r="B126" s="45"/>
      <c r="C126" s="22"/>
      <c r="D126" s="22" t="s">
        <v>146</v>
      </c>
      <c r="E126" s="50">
        <f>E127+E131+E135</f>
        <v>0</v>
      </c>
      <c r="F126" s="50">
        <f>F127+F131+F135</f>
        <v>7071.21</v>
      </c>
      <c r="G126" s="50">
        <f t="shared" ref="G126:I126" si="124">G127+G131+G135</f>
        <v>0</v>
      </c>
      <c r="H126" s="50">
        <f t="shared" si="124"/>
        <v>0</v>
      </c>
      <c r="I126" s="50">
        <f t="shared" si="124"/>
        <v>0</v>
      </c>
    </row>
    <row r="127" spans="1:9" x14ac:dyDescent="0.25">
      <c r="A127" s="56" t="s">
        <v>77</v>
      </c>
      <c r="B127" s="47"/>
      <c r="C127" s="21"/>
      <c r="D127" s="9" t="s">
        <v>78</v>
      </c>
      <c r="E127" s="50">
        <f t="shared" ref="E127:I127" si="125">E128</f>
        <v>0</v>
      </c>
      <c r="F127" s="50">
        <f t="shared" si="125"/>
        <v>5366.59</v>
      </c>
      <c r="G127" s="50">
        <f t="shared" si="125"/>
        <v>0</v>
      </c>
      <c r="H127" s="50">
        <f t="shared" si="125"/>
        <v>0</v>
      </c>
      <c r="I127" s="50">
        <f t="shared" si="125"/>
        <v>0</v>
      </c>
    </row>
    <row r="128" spans="1:9" x14ac:dyDescent="0.25">
      <c r="A128" s="46">
        <v>3</v>
      </c>
      <c r="B128" s="47"/>
      <c r="C128" s="21"/>
      <c r="D128" s="21" t="s">
        <v>10</v>
      </c>
      <c r="E128" s="51">
        <f t="shared" ref="E128:I128" si="126">E129+E130</f>
        <v>0</v>
      </c>
      <c r="F128" s="51">
        <f t="shared" si="126"/>
        <v>5366.59</v>
      </c>
      <c r="G128" s="51">
        <f t="shared" si="126"/>
        <v>0</v>
      </c>
      <c r="H128" s="51">
        <f t="shared" si="126"/>
        <v>0</v>
      </c>
      <c r="I128" s="51">
        <f t="shared" si="126"/>
        <v>0</v>
      </c>
    </row>
    <row r="129" spans="1:9" x14ac:dyDescent="0.25">
      <c r="A129" s="46">
        <v>31</v>
      </c>
      <c r="B129" s="47"/>
      <c r="C129" s="21"/>
      <c r="D129" s="21" t="s">
        <v>11</v>
      </c>
      <c r="E129" s="51">
        <v>0</v>
      </c>
      <c r="F129" s="51">
        <v>4974.22</v>
      </c>
      <c r="G129" s="53">
        <v>0</v>
      </c>
      <c r="H129" s="53">
        <v>0</v>
      </c>
      <c r="I129" s="53">
        <v>0</v>
      </c>
    </row>
    <row r="130" spans="1:9" x14ac:dyDescent="0.25">
      <c r="A130" s="46">
        <v>32</v>
      </c>
      <c r="B130" s="47"/>
      <c r="C130" s="21"/>
      <c r="D130" s="21" t="s">
        <v>20</v>
      </c>
      <c r="E130" s="51">
        <v>0</v>
      </c>
      <c r="F130" s="51">
        <v>392.37</v>
      </c>
      <c r="G130" s="50">
        <v>0</v>
      </c>
      <c r="H130" s="50">
        <v>0</v>
      </c>
      <c r="I130" s="50">
        <v>0</v>
      </c>
    </row>
    <row r="131" spans="1:9" ht="15" customHeight="1" x14ac:dyDescent="0.25">
      <c r="A131" s="147" t="s">
        <v>140</v>
      </c>
      <c r="B131" s="148"/>
      <c r="C131" s="149"/>
      <c r="D131" s="9" t="s">
        <v>141</v>
      </c>
      <c r="E131" s="50">
        <f>E132</f>
        <v>0</v>
      </c>
      <c r="F131" s="50">
        <f>F132</f>
        <v>947.04</v>
      </c>
      <c r="G131" s="50">
        <f t="shared" ref="G131:I131" si="127">G132</f>
        <v>0</v>
      </c>
      <c r="H131" s="50">
        <f t="shared" si="127"/>
        <v>0</v>
      </c>
      <c r="I131" s="50">
        <f t="shared" si="127"/>
        <v>0</v>
      </c>
    </row>
    <row r="132" spans="1:9" x14ac:dyDescent="0.25">
      <c r="A132" s="46">
        <v>3</v>
      </c>
      <c r="B132" s="47"/>
      <c r="C132" s="21"/>
      <c r="D132" s="21" t="s">
        <v>10</v>
      </c>
      <c r="E132" s="51">
        <f>E133+E134</f>
        <v>0</v>
      </c>
      <c r="F132" s="51">
        <f>F133+F134</f>
        <v>947.04</v>
      </c>
      <c r="G132" s="51">
        <f t="shared" ref="G132:I132" si="128">G133+G134</f>
        <v>0</v>
      </c>
      <c r="H132" s="51">
        <f t="shared" si="128"/>
        <v>0</v>
      </c>
      <c r="I132" s="51">
        <f t="shared" si="128"/>
        <v>0</v>
      </c>
    </row>
    <row r="133" spans="1:9" x14ac:dyDescent="0.25">
      <c r="A133" s="46">
        <v>31</v>
      </c>
      <c r="B133" s="47"/>
      <c r="C133" s="21"/>
      <c r="D133" s="21" t="s">
        <v>11</v>
      </c>
      <c r="E133" s="62">
        <v>0</v>
      </c>
      <c r="F133" s="62">
        <v>877.8</v>
      </c>
      <c r="G133" s="51">
        <f t="shared" ref="G133:I133" si="129">G134+G135</f>
        <v>0</v>
      </c>
      <c r="H133" s="51">
        <f t="shared" si="129"/>
        <v>0</v>
      </c>
      <c r="I133" s="51">
        <f t="shared" si="129"/>
        <v>0</v>
      </c>
    </row>
    <row r="134" spans="1:9" x14ac:dyDescent="0.25">
      <c r="A134" s="46">
        <v>32</v>
      </c>
      <c r="B134" s="47"/>
      <c r="C134" s="21"/>
      <c r="D134" s="21" t="s">
        <v>20</v>
      </c>
      <c r="E134" s="62">
        <v>0</v>
      </c>
      <c r="F134" s="62">
        <v>69.239999999999995</v>
      </c>
      <c r="G134" s="51">
        <f t="shared" ref="G134:I134" si="130">G135+G136</f>
        <v>0</v>
      </c>
      <c r="H134" s="51">
        <f t="shared" si="130"/>
        <v>0</v>
      </c>
      <c r="I134" s="51">
        <f t="shared" si="130"/>
        <v>0</v>
      </c>
    </row>
    <row r="135" spans="1:9" ht="15" customHeight="1" x14ac:dyDescent="0.25">
      <c r="A135" s="147" t="s">
        <v>68</v>
      </c>
      <c r="B135" s="148"/>
      <c r="C135" s="149"/>
      <c r="D135" s="9" t="s">
        <v>142</v>
      </c>
      <c r="E135" s="50">
        <f>E136</f>
        <v>0</v>
      </c>
      <c r="F135" s="50">
        <f>F136</f>
        <v>757.58</v>
      </c>
      <c r="G135" s="50">
        <f t="shared" ref="G135:I135" si="131">G136</f>
        <v>0</v>
      </c>
      <c r="H135" s="50">
        <f t="shared" si="131"/>
        <v>0</v>
      </c>
      <c r="I135" s="50">
        <f t="shared" si="131"/>
        <v>0</v>
      </c>
    </row>
    <row r="136" spans="1:9" x14ac:dyDescent="0.25">
      <c r="A136" s="46">
        <v>3</v>
      </c>
      <c r="B136" s="47"/>
      <c r="C136" s="21"/>
      <c r="D136" s="21" t="s">
        <v>10</v>
      </c>
      <c r="E136" s="51">
        <f>E137+E138</f>
        <v>0</v>
      </c>
      <c r="F136" s="51">
        <f>F137+F138</f>
        <v>757.58</v>
      </c>
      <c r="G136" s="51">
        <f t="shared" ref="G136:I136" si="132">G137+G138</f>
        <v>0</v>
      </c>
      <c r="H136" s="51">
        <f t="shared" si="132"/>
        <v>0</v>
      </c>
      <c r="I136" s="51">
        <f t="shared" si="132"/>
        <v>0</v>
      </c>
    </row>
    <row r="137" spans="1:9" x14ac:dyDescent="0.25">
      <c r="A137" s="46">
        <v>31</v>
      </c>
      <c r="B137" s="47"/>
      <c r="C137" s="21"/>
      <c r="D137" s="21" t="s">
        <v>11</v>
      </c>
      <c r="E137" s="62">
        <v>0</v>
      </c>
      <c r="F137" s="62">
        <v>702.19</v>
      </c>
      <c r="G137" s="51">
        <v>0</v>
      </c>
      <c r="H137" s="51">
        <v>0</v>
      </c>
      <c r="I137" s="51">
        <v>0</v>
      </c>
    </row>
    <row r="138" spans="1:9" x14ac:dyDescent="0.25">
      <c r="A138" s="46">
        <v>32</v>
      </c>
      <c r="B138" s="47"/>
      <c r="C138" s="21"/>
      <c r="D138" s="21" t="s">
        <v>20</v>
      </c>
      <c r="E138" s="62">
        <v>0</v>
      </c>
      <c r="F138" s="62">
        <v>55.39</v>
      </c>
      <c r="G138" s="51">
        <v>0</v>
      </c>
      <c r="H138" s="51">
        <v>0</v>
      </c>
      <c r="I138" s="51">
        <v>0</v>
      </c>
    </row>
    <row r="139" spans="1:9" ht="38.25" x14ac:dyDescent="0.25">
      <c r="A139" s="44">
        <v>1017</v>
      </c>
      <c r="B139" s="45"/>
      <c r="C139" s="22"/>
      <c r="D139" s="22" t="s">
        <v>62</v>
      </c>
      <c r="E139" s="50">
        <f>E140+K147</f>
        <v>0</v>
      </c>
      <c r="F139" s="50">
        <f>F140+L147</f>
        <v>0</v>
      </c>
      <c r="G139" s="50">
        <f>G140+M147</f>
        <v>69442.97</v>
      </c>
      <c r="H139" s="50">
        <f>H140+N147</f>
        <v>69442.97</v>
      </c>
      <c r="I139" s="50">
        <f>I140+O147</f>
        <v>69442.97</v>
      </c>
    </row>
    <row r="140" spans="1:9" ht="25.5" x14ac:dyDescent="0.25">
      <c r="A140" s="109" t="s">
        <v>169</v>
      </c>
      <c r="B140" s="44"/>
      <c r="C140" s="22"/>
      <c r="D140" s="22" t="s">
        <v>63</v>
      </c>
      <c r="E140" s="50">
        <f t="shared" ref="E140:I141" si="133">E141</f>
        <v>0</v>
      </c>
      <c r="F140" s="50">
        <f t="shared" si="133"/>
        <v>0</v>
      </c>
      <c r="G140" s="50">
        <f t="shared" si="133"/>
        <v>69442.97</v>
      </c>
      <c r="H140" s="50">
        <f t="shared" si="133"/>
        <v>69442.97</v>
      </c>
      <c r="I140" s="50">
        <f t="shared" si="133"/>
        <v>69442.97</v>
      </c>
    </row>
    <row r="141" spans="1:9" x14ac:dyDescent="0.25">
      <c r="A141" s="147" t="s">
        <v>60</v>
      </c>
      <c r="B141" s="148"/>
      <c r="C141" s="149"/>
      <c r="D141" s="22" t="s">
        <v>64</v>
      </c>
      <c r="E141" s="50">
        <f>E142+E145</f>
        <v>0</v>
      </c>
      <c r="F141" s="50">
        <f t="shared" si="133"/>
        <v>0</v>
      </c>
      <c r="G141" s="50">
        <f t="shared" si="133"/>
        <v>69442.97</v>
      </c>
      <c r="H141" s="50">
        <f t="shared" si="133"/>
        <v>69442.97</v>
      </c>
      <c r="I141" s="50">
        <f t="shared" si="133"/>
        <v>69442.97</v>
      </c>
    </row>
    <row r="142" spans="1:9" ht="15" customHeight="1" x14ac:dyDescent="0.25">
      <c r="A142" s="147">
        <v>3</v>
      </c>
      <c r="B142" s="148"/>
      <c r="C142" s="149"/>
      <c r="D142" s="22" t="s">
        <v>10</v>
      </c>
      <c r="E142" s="50">
        <f>E143+E144</f>
        <v>0</v>
      </c>
      <c r="F142" s="50">
        <f>F143+F144</f>
        <v>0</v>
      </c>
      <c r="G142" s="50">
        <f>G143+G144</f>
        <v>69442.97</v>
      </c>
      <c r="H142" s="50">
        <f>H143+H144</f>
        <v>69442.97</v>
      </c>
      <c r="I142" s="50">
        <f>I143+I144</f>
        <v>69442.97</v>
      </c>
    </row>
    <row r="143" spans="1:9" x14ac:dyDescent="0.25">
      <c r="A143" s="150">
        <v>32</v>
      </c>
      <c r="B143" s="151"/>
      <c r="C143" s="152"/>
      <c r="D143" s="21" t="s">
        <v>20</v>
      </c>
      <c r="E143" s="64">
        <v>0</v>
      </c>
      <c r="F143" s="51">
        <v>0</v>
      </c>
      <c r="G143" s="51">
        <v>68459.97</v>
      </c>
      <c r="H143" s="51">
        <v>68459.97</v>
      </c>
      <c r="I143" s="51">
        <v>68459.97</v>
      </c>
    </row>
    <row r="144" spans="1:9" x14ac:dyDescent="0.25">
      <c r="A144" s="46">
        <v>34</v>
      </c>
      <c r="B144" s="47"/>
      <c r="C144" s="21"/>
      <c r="D144" s="21" t="s">
        <v>65</v>
      </c>
      <c r="E144" s="64">
        <v>0</v>
      </c>
      <c r="F144" s="62">
        <v>0</v>
      </c>
      <c r="G144" s="51">
        <v>983</v>
      </c>
      <c r="H144" s="51">
        <v>983</v>
      </c>
      <c r="I144" s="51">
        <v>983</v>
      </c>
    </row>
    <row r="145" spans="1:9" ht="25.5" x14ac:dyDescent="0.25">
      <c r="A145" s="46">
        <v>4</v>
      </c>
      <c r="B145" s="47"/>
      <c r="C145" s="21"/>
      <c r="D145" s="21" t="s">
        <v>12</v>
      </c>
      <c r="E145" s="64">
        <v>0</v>
      </c>
      <c r="F145" s="64">
        <v>0</v>
      </c>
      <c r="G145" s="64">
        <v>0</v>
      </c>
      <c r="H145" s="64">
        <v>0</v>
      </c>
      <c r="I145" s="64">
        <v>0</v>
      </c>
    </row>
    <row r="146" spans="1:9" ht="25.5" x14ac:dyDescent="0.25">
      <c r="A146" s="46">
        <v>42</v>
      </c>
      <c r="B146" s="47"/>
      <c r="C146" s="21"/>
      <c r="D146" s="21" t="s">
        <v>28</v>
      </c>
      <c r="E146" s="64">
        <v>0</v>
      </c>
      <c r="F146" s="64">
        <v>0</v>
      </c>
      <c r="G146" s="64">
        <v>0</v>
      </c>
      <c r="H146" s="64">
        <v>0</v>
      </c>
      <c r="I146" s="64">
        <v>0</v>
      </c>
    </row>
    <row r="147" spans="1:9" ht="51" x14ac:dyDescent="0.25">
      <c r="A147" s="44">
        <v>1020</v>
      </c>
      <c r="B147" s="49"/>
      <c r="C147" s="48"/>
      <c r="D147" s="22" t="s">
        <v>170</v>
      </c>
      <c r="E147" s="50">
        <f>E148+E155</f>
        <v>0</v>
      </c>
      <c r="F147" s="50">
        <f t="shared" ref="F147" si="134">F148+F155</f>
        <v>0</v>
      </c>
      <c r="G147" s="50">
        <f>G148+G155</f>
        <v>1938815.11</v>
      </c>
      <c r="H147" s="50">
        <f t="shared" ref="H147:I147" si="135">H148+H155</f>
        <v>1910308.11</v>
      </c>
      <c r="I147" s="50">
        <f t="shared" si="135"/>
        <v>1900191.16</v>
      </c>
    </row>
    <row r="148" spans="1:9" ht="36" x14ac:dyDescent="0.25">
      <c r="A148" s="147" t="s">
        <v>171</v>
      </c>
      <c r="B148" s="148"/>
      <c r="C148" s="149"/>
      <c r="D148" s="52" t="s">
        <v>70</v>
      </c>
      <c r="E148" s="50">
        <f t="shared" ref="E148:F148" si="136">E149+E197+E205+E213+E201+E227</f>
        <v>0</v>
      </c>
      <c r="F148" s="50">
        <f t="shared" si="136"/>
        <v>0</v>
      </c>
      <c r="G148" s="50">
        <f>G149+G197+G205+G213+G201+G227</f>
        <v>59007.11</v>
      </c>
      <c r="H148" s="50">
        <f t="shared" ref="H148:I148" si="137">H149+H197+H205+H213+H201+H227</f>
        <v>61658.11</v>
      </c>
      <c r="I148" s="50">
        <f t="shared" si="137"/>
        <v>51541.16</v>
      </c>
    </row>
    <row r="149" spans="1:9" ht="38.25" x14ac:dyDescent="0.25">
      <c r="A149" s="147" t="s">
        <v>172</v>
      </c>
      <c r="B149" s="148"/>
      <c r="C149" s="149"/>
      <c r="D149" s="22" t="s">
        <v>71</v>
      </c>
      <c r="E149" s="50">
        <f>E150</f>
        <v>0</v>
      </c>
      <c r="F149" s="50">
        <f>F150</f>
        <v>0</v>
      </c>
      <c r="G149" s="50">
        <f t="shared" ref="G149:I150" si="138">G150</f>
        <v>3522.5</v>
      </c>
      <c r="H149" s="50">
        <f t="shared" si="138"/>
        <v>3522.5</v>
      </c>
      <c r="I149" s="50">
        <f t="shared" si="138"/>
        <v>3342.5</v>
      </c>
    </row>
    <row r="150" spans="1:9" ht="25.5" x14ac:dyDescent="0.25">
      <c r="A150" s="147" t="s">
        <v>68</v>
      </c>
      <c r="B150" s="148"/>
      <c r="C150" s="149"/>
      <c r="D150" s="22" t="s">
        <v>72</v>
      </c>
      <c r="E150" s="62">
        <f>E151</f>
        <v>0</v>
      </c>
      <c r="F150" s="62">
        <f>F151</f>
        <v>0</v>
      </c>
      <c r="G150" s="62">
        <f t="shared" si="138"/>
        <v>3522.5</v>
      </c>
      <c r="H150" s="62">
        <f t="shared" si="138"/>
        <v>3522.5</v>
      </c>
      <c r="I150" s="62">
        <f t="shared" si="138"/>
        <v>3342.5</v>
      </c>
    </row>
    <row r="151" spans="1:9" x14ac:dyDescent="0.25">
      <c r="A151" s="150">
        <v>3</v>
      </c>
      <c r="B151" s="151"/>
      <c r="C151" s="152"/>
      <c r="D151" s="21" t="s">
        <v>10</v>
      </c>
      <c r="E151" s="110">
        <f>E152+E153+E154</f>
        <v>0</v>
      </c>
      <c r="F151" s="110">
        <f>F152+F153+F154</f>
        <v>0</v>
      </c>
      <c r="G151" s="110">
        <f t="shared" ref="G151:I151" si="139">G152+G153+G154</f>
        <v>3522.5</v>
      </c>
      <c r="H151" s="110">
        <f t="shared" si="139"/>
        <v>3522.5</v>
      </c>
      <c r="I151" s="110">
        <f t="shared" si="139"/>
        <v>3342.5</v>
      </c>
    </row>
    <row r="152" spans="1:9" x14ac:dyDescent="0.25">
      <c r="A152" s="46">
        <v>31</v>
      </c>
      <c r="B152" s="47"/>
      <c r="C152" s="21"/>
      <c r="D152" s="21" t="s">
        <v>11</v>
      </c>
      <c r="E152" s="62">
        <v>0</v>
      </c>
      <c r="F152" s="62">
        <v>0</v>
      </c>
      <c r="G152" s="51">
        <v>0</v>
      </c>
      <c r="H152" s="51">
        <v>0</v>
      </c>
      <c r="I152" s="62">
        <v>0</v>
      </c>
    </row>
    <row r="153" spans="1:9" x14ac:dyDescent="0.25">
      <c r="A153" s="46">
        <v>32</v>
      </c>
      <c r="B153" s="47"/>
      <c r="C153" s="21"/>
      <c r="D153" s="21" t="s">
        <v>20</v>
      </c>
      <c r="E153" s="62">
        <v>0</v>
      </c>
      <c r="F153" s="62">
        <v>0</v>
      </c>
      <c r="G153" s="51">
        <v>1212.5</v>
      </c>
      <c r="H153" s="51">
        <v>1212.5</v>
      </c>
      <c r="I153" s="62">
        <v>1212.5</v>
      </c>
    </row>
    <row r="154" spans="1:9" x14ac:dyDescent="0.25">
      <c r="A154" s="46">
        <v>37</v>
      </c>
      <c r="B154" s="47"/>
      <c r="C154" s="21"/>
      <c r="D154" s="21" t="s">
        <v>98</v>
      </c>
      <c r="E154" s="62">
        <v>0</v>
      </c>
      <c r="F154" s="62">
        <v>0</v>
      </c>
      <c r="G154" s="51">
        <v>2310</v>
      </c>
      <c r="H154" s="51">
        <v>2310</v>
      </c>
      <c r="I154" s="62">
        <v>2130</v>
      </c>
    </row>
    <row r="155" spans="1:9" x14ac:dyDescent="0.25">
      <c r="A155" s="147" t="s">
        <v>173</v>
      </c>
      <c r="B155" s="148"/>
      <c r="C155" s="149"/>
      <c r="D155" s="22" t="s">
        <v>80</v>
      </c>
      <c r="E155" s="50">
        <f t="shared" ref="E155:F155" si="140">E192+E166+E175+E185+E156+E161+E179</f>
        <v>0</v>
      </c>
      <c r="F155" s="50">
        <f t="shared" si="140"/>
        <v>0</v>
      </c>
      <c r="G155" s="50">
        <f>G192+G166+G175+G185+G156+G161+G179</f>
        <v>1879808</v>
      </c>
      <c r="H155" s="50">
        <f t="shared" ref="H155:I155" si="141">H192+H166+H175+H185+H156+H161+H179</f>
        <v>1848650</v>
      </c>
      <c r="I155" s="50">
        <f t="shared" si="141"/>
        <v>1848650</v>
      </c>
    </row>
    <row r="156" spans="1:9" x14ac:dyDescent="0.25">
      <c r="A156" s="147" t="s">
        <v>83</v>
      </c>
      <c r="B156" s="148"/>
      <c r="C156" s="149"/>
      <c r="D156" s="111" t="s">
        <v>84</v>
      </c>
      <c r="E156" s="50">
        <f t="shared" ref="E156:I156" si="142">E157</f>
        <v>0</v>
      </c>
      <c r="F156" s="50">
        <f t="shared" si="142"/>
        <v>0</v>
      </c>
      <c r="G156" s="50">
        <f t="shared" si="142"/>
        <v>6750</v>
      </c>
      <c r="H156" s="50">
        <f t="shared" si="142"/>
        <v>6750</v>
      </c>
      <c r="I156" s="50">
        <f t="shared" si="142"/>
        <v>6750</v>
      </c>
    </row>
    <row r="157" spans="1:9" x14ac:dyDescent="0.25">
      <c r="A157" s="46">
        <v>3</v>
      </c>
      <c r="B157" s="47"/>
      <c r="C157" s="21"/>
      <c r="D157" s="21" t="s">
        <v>10</v>
      </c>
      <c r="E157" s="51">
        <f>E158+E159+E160</f>
        <v>0</v>
      </c>
      <c r="F157" s="51">
        <f>F158+F159+F160</f>
        <v>0</v>
      </c>
      <c r="G157" s="51">
        <f t="shared" ref="G157" si="143">G158+G159+G160</f>
        <v>6750</v>
      </c>
      <c r="H157" s="51">
        <f t="shared" ref="H157" si="144">H158+H159+H160</f>
        <v>6750</v>
      </c>
      <c r="I157" s="51">
        <f t="shared" ref="I157" si="145">I158+I159+I160</f>
        <v>6750</v>
      </c>
    </row>
    <row r="158" spans="1:9" x14ac:dyDescent="0.25">
      <c r="A158" s="46">
        <v>32</v>
      </c>
      <c r="B158" s="47"/>
      <c r="C158" s="21"/>
      <c r="D158" s="21" t="s">
        <v>20</v>
      </c>
      <c r="E158" s="53">
        <v>0</v>
      </c>
      <c r="F158" s="53">
        <v>0</v>
      </c>
      <c r="G158" s="53">
        <v>6450</v>
      </c>
      <c r="H158" s="53">
        <v>6450</v>
      </c>
      <c r="I158" s="53">
        <v>6450</v>
      </c>
    </row>
    <row r="159" spans="1:9" x14ac:dyDescent="0.25">
      <c r="A159" s="46">
        <v>34</v>
      </c>
      <c r="B159" s="47"/>
      <c r="C159" s="21"/>
      <c r="D159" s="21" t="s">
        <v>65</v>
      </c>
      <c r="E159" s="51">
        <v>0</v>
      </c>
      <c r="F159" s="51">
        <v>0</v>
      </c>
      <c r="G159" s="51">
        <v>300</v>
      </c>
      <c r="H159" s="51">
        <v>300</v>
      </c>
      <c r="I159" s="51">
        <v>300</v>
      </c>
    </row>
    <row r="160" spans="1:9" x14ac:dyDescent="0.25">
      <c r="A160" s="46">
        <v>38</v>
      </c>
      <c r="B160" s="47"/>
      <c r="C160" s="21"/>
      <c r="D160" s="10" t="s">
        <v>85</v>
      </c>
      <c r="E160" s="51">
        <v>0</v>
      </c>
      <c r="F160" s="51">
        <v>0</v>
      </c>
      <c r="G160" s="51">
        <v>0</v>
      </c>
      <c r="H160" s="51">
        <v>0</v>
      </c>
      <c r="I160" s="51">
        <v>0</v>
      </c>
    </row>
    <row r="161" spans="1:9" x14ac:dyDescent="0.25">
      <c r="A161" s="147" t="s">
        <v>86</v>
      </c>
      <c r="B161" s="148"/>
      <c r="C161" s="149"/>
      <c r="D161" s="22" t="s">
        <v>87</v>
      </c>
      <c r="E161" s="50">
        <f t="shared" ref="E161:I161" si="146">E162</f>
        <v>0</v>
      </c>
      <c r="F161" s="50">
        <f t="shared" si="146"/>
        <v>0</v>
      </c>
      <c r="G161" s="50">
        <f t="shared" si="146"/>
        <v>67000</v>
      </c>
      <c r="H161" s="50">
        <f t="shared" si="146"/>
        <v>67000</v>
      </c>
      <c r="I161" s="50">
        <f t="shared" si="146"/>
        <v>67000</v>
      </c>
    </row>
    <row r="162" spans="1:9" x14ac:dyDescent="0.25">
      <c r="A162" s="46">
        <v>3</v>
      </c>
      <c r="B162" s="47"/>
      <c r="C162" s="21"/>
      <c r="D162" s="21" t="s">
        <v>10</v>
      </c>
      <c r="E162" s="51">
        <f>E163+E165+E164</f>
        <v>0</v>
      </c>
      <c r="F162" s="51">
        <f t="shared" ref="F162:I162" si="147">F163+F165+F164</f>
        <v>0</v>
      </c>
      <c r="G162" s="51">
        <f t="shared" si="147"/>
        <v>67000</v>
      </c>
      <c r="H162" s="51">
        <f t="shared" si="147"/>
        <v>67000</v>
      </c>
      <c r="I162" s="51">
        <f t="shared" si="147"/>
        <v>67000</v>
      </c>
    </row>
    <row r="163" spans="1:9" x14ac:dyDescent="0.25">
      <c r="A163" s="46">
        <v>31</v>
      </c>
      <c r="B163" s="47"/>
      <c r="C163" s="21"/>
      <c r="D163" s="21" t="s">
        <v>11</v>
      </c>
      <c r="E163" s="51">
        <v>0</v>
      </c>
      <c r="F163" s="51">
        <v>0</v>
      </c>
      <c r="G163" s="51">
        <v>37625</v>
      </c>
      <c r="H163" s="51">
        <v>37625</v>
      </c>
      <c r="I163" s="51">
        <v>37625</v>
      </c>
    </row>
    <row r="164" spans="1:9" x14ac:dyDescent="0.25">
      <c r="A164" s="46">
        <v>32</v>
      </c>
      <c r="B164" s="47"/>
      <c r="C164" s="21"/>
      <c r="D164" s="21" t="s">
        <v>20</v>
      </c>
      <c r="E164" s="53">
        <v>0</v>
      </c>
      <c r="F164" s="53">
        <v>0</v>
      </c>
      <c r="G164" s="53">
        <v>29355</v>
      </c>
      <c r="H164" s="53">
        <v>29355</v>
      </c>
      <c r="I164" s="53">
        <v>29355</v>
      </c>
    </row>
    <row r="165" spans="1:9" x14ac:dyDescent="0.25">
      <c r="A165" s="46">
        <v>34</v>
      </c>
      <c r="B165" s="47"/>
      <c r="C165" s="21"/>
      <c r="D165" s="21" t="s">
        <v>65</v>
      </c>
      <c r="E165" s="51">
        <v>0</v>
      </c>
      <c r="F165" s="51">
        <v>0</v>
      </c>
      <c r="G165" s="51">
        <v>20</v>
      </c>
      <c r="H165" s="51">
        <v>20</v>
      </c>
      <c r="I165" s="51">
        <v>20</v>
      </c>
    </row>
    <row r="166" spans="1:9" x14ac:dyDescent="0.25">
      <c r="A166" s="147" t="s">
        <v>88</v>
      </c>
      <c r="B166" s="148"/>
      <c r="C166" s="149"/>
      <c r="D166" s="111" t="s">
        <v>89</v>
      </c>
      <c r="E166" s="50">
        <f>E167+E173</f>
        <v>0</v>
      </c>
      <c r="F166" s="50">
        <f>F167+F173</f>
        <v>0</v>
      </c>
      <c r="G166" s="50">
        <f>G167+G173</f>
        <v>1713810</v>
      </c>
      <c r="H166" s="50">
        <f t="shared" ref="H166:I166" si="148">H167+H173</f>
        <v>1713810</v>
      </c>
      <c r="I166" s="50">
        <f t="shared" si="148"/>
        <v>1713810</v>
      </c>
    </row>
    <row r="167" spans="1:9" x14ac:dyDescent="0.25">
      <c r="A167" s="46">
        <v>3</v>
      </c>
      <c r="B167" s="47"/>
      <c r="C167" s="21"/>
      <c r="D167" s="21" t="s">
        <v>10</v>
      </c>
      <c r="E167" s="51">
        <f>E168+E172 +E169+E171+E170</f>
        <v>0</v>
      </c>
      <c r="F167" s="51">
        <f t="shared" ref="F167:I167" si="149">F168+F172 +F169+F171+F170</f>
        <v>0</v>
      </c>
      <c r="G167" s="51">
        <f>G168+G172 +G169+G171+G170</f>
        <v>1709210</v>
      </c>
      <c r="H167" s="51">
        <f t="shared" si="149"/>
        <v>1709210</v>
      </c>
      <c r="I167" s="51">
        <f t="shared" si="149"/>
        <v>1709210</v>
      </c>
    </row>
    <row r="168" spans="1:9" x14ac:dyDescent="0.25">
      <c r="A168" s="46">
        <v>31</v>
      </c>
      <c r="B168" s="47"/>
      <c r="C168" s="21"/>
      <c r="D168" s="21" t="s">
        <v>11</v>
      </c>
      <c r="E168" s="53">
        <v>0</v>
      </c>
      <c r="F168" s="53">
        <v>0</v>
      </c>
      <c r="G168" s="51">
        <v>1567380</v>
      </c>
      <c r="H168" s="51">
        <v>1567380</v>
      </c>
      <c r="I168" s="51">
        <v>1567380</v>
      </c>
    </row>
    <row r="169" spans="1:9" x14ac:dyDescent="0.25">
      <c r="A169" s="46">
        <v>32</v>
      </c>
      <c r="B169" s="47"/>
      <c r="C169" s="21"/>
      <c r="D169" s="21" t="s">
        <v>20</v>
      </c>
      <c r="E169" s="51">
        <v>0</v>
      </c>
      <c r="F169" s="51">
        <v>0</v>
      </c>
      <c r="G169" s="53">
        <v>126440</v>
      </c>
      <c r="H169" s="53">
        <v>126440</v>
      </c>
      <c r="I169" s="53">
        <v>126440</v>
      </c>
    </row>
    <row r="170" spans="1:9" x14ac:dyDescent="0.25">
      <c r="A170" s="46">
        <v>34</v>
      </c>
      <c r="B170" s="47"/>
      <c r="C170" s="21"/>
      <c r="D170" s="21" t="s">
        <v>65</v>
      </c>
      <c r="E170" s="51">
        <v>0</v>
      </c>
      <c r="F170" s="51">
        <v>0</v>
      </c>
      <c r="G170" s="51">
        <v>0</v>
      </c>
      <c r="H170" s="51">
        <v>0</v>
      </c>
      <c r="I170" s="51">
        <v>0</v>
      </c>
    </row>
    <row r="171" spans="1:9" x14ac:dyDescent="0.25">
      <c r="A171" s="46">
        <v>37</v>
      </c>
      <c r="B171" s="47"/>
      <c r="C171" s="21"/>
      <c r="D171" s="57" t="s">
        <v>90</v>
      </c>
      <c r="E171" s="51">
        <v>0</v>
      </c>
      <c r="F171" s="51">
        <v>0</v>
      </c>
      <c r="G171" s="51">
        <v>15390</v>
      </c>
      <c r="H171" s="51">
        <v>15390</v>
      </c>
      <c r="I171" s="51">
        <v>15390</v>
      </c>
    </row>
    <row r="172" spans="1:9" x14ac:dyDescent="0.25">
      <c r="A172" s="46">
        <v>38</v>
      </c>
      <c r="B172" s="47"/>
      <c r="C172" s="21"/>
      <c r="D172" s="21" t="s">
        <v>85</v>
      </c>
      <c r="E172" s="53">
        <v>0</v>
      </c>
      <c r="F172" s="53">
        <v>0</v>
      </c>
      <c r="G172" s="53">
        <v>0</v>
      </c>
      <c r="H172" s="53">
        <v>0</v>
      </c>
      <c r="I172" s="53">
        <v>0</v>
      </c>
    </row>
    <row r="173" spans="1:9" ht="25.5" x14ac:dyDescent="0.25">
      <c r="A173" s="46">
        <v>4</v>
      </c>
      <c r="B173" s="47"/>
      <c r="C173" s="21"/>
      <c r="D173" s="21" t="s">
        <v>12</v>
      </c>
      <c r="E173" s="51">
        <f>E174</f>
        <v>0</v>
      </c>
      <c r="F173" s="51">
        <f>F174</f>
        <v>0</v>
      </c>
      <c r="G173" s="51">
        <f t="shared" ref="G173:I173" si="150">G174</f>
        <v>4600</v>
      </c>
      <c r="H173" s="51">
        <f t="shared" si="150"/>
        <v>4600</v>
      </c>
      <c r="I173" s="51">
        <f t="shared" si="150"/>
        <v>4600</v>
      </c>
    </row>
    <row r="174" spans="1:9" ht="25.5" x14ac:dyDescent="0.25">
      <c r="A174" s="46">
        <v>42</v>
      </c>
      <c r="B174" s="47"/>
      <c r="C174" s="21"/>
      <c r="D174" s="21" t="s">
        <v>28</v>
      </c>
      <c r="E174" s="51">
        <v>0</v>
      </c>
      <c r="F174" s="51">
        <v>0</v>
      </c>
      <c r="G174" s="51">
        <v>4600</v>
      </c>
      <c r="H174" s="51">
        <v>4600</v>
      </c>
      <c r="I174" s="51">
        <v>4600</v>
      </c>
    </row>
    <row r="175" spans="1:9" x14ac:dyDescent="0.25">
      <c r="A175" s="147" t="s">
        <v>91</v>
      </c>
      <c r="B175" s="148"/>
      <c r="C175" s="149"/>
      <c r="D175" s="111" t="s">
        <v>92</v>
      </c>
      <c r="E175" s="50">
        <f t="shared" ref="E175:I175" si="151">E176</f>
        <v>0</v>
      </c>
      <c r="F175" s="50">
        <f t="shared" si="151"/>
        <v>0</v>
      </c>
      <c r="G175" s="50">
        <f t="shared" si="151"/>
        <v>57900</v>
      </c>
      <c r="H175" s="50">
        <f t="shared" si="151"/>
        <v>57900</v>
      </c>
      <c r="I175" s="50">
        <f t="shared" si="151"/>
        <v>57900</v>
      </c>
    </row>
    <row r="176" spans="1:9" x14ac:dyDescent="0.25">
      <c r="A176" s="46">
        <v>3</v>
      </c>
      <c r="B176" s="47"/>
      <c r="C176" s="21"/>
      <c r="D176" s="21" t="s">
        <v>10</v>
      </c>
      <c r="E176" s="51">
        <f t="shared" ref="E176:I176" si="152">E177+E178</f>
        <v>0</v>
      </c>
      <c r="F176" s="51">
        <f t="shared" si="152"/>
        <v>0</v>
      </c>
      <c r="G176" s="51">
        <f t="shared" si="152"/>
        <v>57900</v>
      </c>
      <c r="H176" s="51">
        <f t="shared" si="152"/>
        <v>57900</v>
      </c>
      <c r="I176" s="51">
        <f t="shared" si="152"/>
        <v>57900</v>
      </c>
    </row>
    <row r="177" spans="1:9" x14ac:dyDescent="0.25">
      <c r="A177" s="46">
        <v>31</v>
      </c>
      <c r="B177" s="47"/>
      <c r="C177" s="21"/>
      <c r="D177" s="21" t="s">
        <v>11</v>
      </c>
      <c r="E177" s="51">
        <v>0</v>
      </c>
      <c r="F177" s="51">
        <v>0</v>
      </c>
      <c r="G177" s="51">
        <v>47170</v>
      </c>
      <c r="H177" s="51">
        <v>47170</v>
      </c>
      <c r="I177" s="51">
        <v>47170</v>
      </c>
    </row>
    <row r="178" spans="1:9" x14ac:dyDescent="0.25">
      <c r="A178" s="46">
        <v>32</v>
      </c>
      <c r="B178" s="47"/>
      <c r="C178" s="21"/>
      <c r="D178" s="21" t="s">
        <v>20</v>
      </c>
      <c r="E178" s="53">
        <v>0</v>
      </c>
      <c r="F178" s="53">
        <v>0</v>
      </c>
      <c r="G178" s="53">
        <v>10730</v>
      </c>
      <c r="H178" s="53">
        <v>10730</v>
      </c>
      <c r="I178" s="53">
        <v>10730</v>
      </c>
    </row>
    <row r="179" spans="1:9" x14ac:dyDescent="0.25">
      <c r="A179" s="147" t="s">
        <v>93</v>
      </c>
      <c r="B179" s="148"/>
      <c r="C179" s="149"/>
      <c r="D179" s="22" t="s">
        <v>94</v>
      </c>
      <c r="E179" s="50">
        <f t="shared" ref="E179:I179" si="153">E180+E183</f>
        <v>0</v>
      </c>
      <c r="F179" s="50">
        <f t="shared" si="153"/>
        <v>0</v>
      </c>
      <c r="G179" s="50">
        <f t="shared" si="153"/>
        <v>27238</v>
      </c>
      <c r="H179" s="50">
        <f t="shared" si="153"/>
        <v>0</v>
      </c>
      <c r="I179" s="50">
        <f t="shared" si="153"/>
        <v>0</v>
      </c>
    </row>
    <row r="180" spans="1:9" x14ac:dyDescent="0.25">
      <c r="A180" s="46">
        <v>3</v>
      </c>
      <c r="B180" s="47"/>
      <c r="C180" s="21"/>
      <c r="D180" s="21" t="s">
        <v>10</v>
      </c>
      <c r="E180" s="62">
        <f>E181</f>
        <v>0</v>
      </c>
      <c r="F180" s="62">
        <f>F181</f>
        <v>0</v>
      </c>
      <c r="G180" s="62">
        <f t="shared" ref="G180:I180" si="154">G181</f>
        <v>3318</v>
      </c>
      <c r="H180" s="62">
        <f t="shared" si="154"/>
        <v>0</v>
      </c>
      <c r="I180" s="62">
        <f t="shared" si="154"/>
        <v>0</v>
      </c>
    </row>
    <row r="181" spans="1:9" x14ac:dyDescent="0.25">
      <c r="A181" s="46">
        <v>32</v>
      </c>
      <c r="B181" s="47"/>
      <c r="C181" s="21"/>
      <c r="D181" s="21" t="s">
        <v>20</v>
      </c>
      <c r="E181" s="51">
        <v>0</v>
      </c>
      <c r="F181" s="51">
        <v>0</v>
      </c>
      <c r="G181" s="51">
        <v>3318</v>
      </c>
      <c r="H181" s="51">
        <v>0</v>
      </c>
      <c r="I181" s="51">
        <v>0</v>
      </c>
    </row>
    <row r="182" spans="1:9" x14ac:dyDescent="0.25">
      <c r="A182" s="46">
        <v>34</v>
      </c>
      <c r="B182" s="47"/>
      <c r="C182" s="21"/>
      <c r="D182" s="21" t="s">
        <v>65</v>
      </c>
      <c r="E182" s="51">
        <v>0</v>
      </c>
      <c r="F182" s="51">
        <v>0</v>
      </c>
      <c r="G182" s="53">
        <v>0</v>
      </c>
      <c r="H182" s="53">
        <v>0</v>
      </c>
      <c r="I182" s="53">
        <v>0</v>
      </c>
    </row>
    <row r="183" spans="1:9" ht="25.5" x14ac:dyDescent="0.25">
      <c r="A183" s="46">
        <v>4</v>
      </c>
      <c r="B183" s="47"/>
      <c r="C183" s="21"/>
      <c r="D183" s="21" t="s">
        <v>12</v>
      </c>
      <c r="E183" s="62">
        <f>E184</f>
        <v>0</v>
      </c>
      <c r="F183" s="62">
        <f t="shared" ref="F183:G183" si="155">F184</f>
        <v>0</v>
      </c>
      <c r="G183" s="62">
        <f t="shared" si="155"/>
        <v>23920</v>
      </c>
      <c r="H183" s="62">
        <v>0</v>
      </c>
      <c r="I183" s="62">
        <v>0</v>
      </c>
    </row>
    <row r="184" spans="1:9" ht="25.5" x14ac:dyDescent="0.25">
      <c r="A184" s="46">
        <v>42</v>
      </c>
      <c r="B184" s="47"/>
      <c r="C184" s="21"/>
      <c r="D184" s="21" t="s">
        <v>28</v>
      </c>
      <c r="E184" s="62">
        <v>0</v>
      </c>
      <c r="F184" s="62">
        <v>0</v>
      </c>
      <c r="G184" s="115">
        <v>23920</v>
      </c>
      <c r="H184" s="51">
        <v>0</v>
      </c>
      <c r="I184" s="51">
        <v>0</v>
      </c>
    </row>
    <row r="185" spans="1:9" ht="25.5" x14ac:dyDescent="0.25">
      <c r="A185" s="147" t="s">
        <v>134</v>
      </c>
      <c r="B185" s="148"/>
      <c r="C185" s="149"/>
      <c r="D185" s="22" t="s">
        <v>135</v>
      </c>
      <c r="E185" s="50">
        <f>E186+E190</f>
        <v>0</v>
      </c>
      <c r="F185" s="50">
        <f t="shared" ref="F185:I185" si="156">F186+F190</f>
        <v>0</v>
      </c>
      <c r="G185" s="50">
        <f t="shared" si="156"/>
        <v>3920</v>
      </c>
      <c r="H185" s="50">
        <f t="shared" si="156"/>
        <v>0</v>
      </c>
      <c r="I185" s="50">
        <f t="shared" si="156"/>
        <v>0</v>
      </c>
    </row>
    <row r="186" spans="1:9" x14ac:dyDescent="0.25">
      <c r="A186" s="46">
        <v>3</v>
      </c>
      <c r="B186" s="47"/>
      <c r="C186" s="21"/>
      <c r="D186" s="21" t="s">
        <v>10</v>
      </c>
      <c r="E186" s="62">
        <f>E187+E188+E189</f>
        <v>0</v>
      </c>
      <c r="F186" s="62">
        <f>F187+F188+F189</f>
        <v>0</v>
      </c>
      <c r="G186" s="62">
        <f t="shared" ref="G186:I186" si="157">G187+G188+G189</f>
        <v>3920</v>
      </c>
      <c r="H186" s="62">
        <f t="shared" si="157"/>
        <v>0</v>
      </c>
      <c r="I186" s="62">
        <f t="shared" si="157"/>
        <v>0</v>
      </c>
    </row>
    <row r="187" spans="1:9" x14ac:dyDescent="0.25">
      <c r="A187" s="46">
        <v>32</v>
      </c>
      <c r="B187" s="47"/>
      <c r="C187" s="21"/>
      <c r="D187" s="21" t="s">
        <v>20</v>
      </c>
      <c r="E187" s="51">
        <v>0</v>
      </c>
      <c r="F187" s="51">
        <v>0</v>
      </c>
      <c r="G187" s="51">
        <v>3920</v>
      </c>
      <c r="H187" s="51">
        <v>0</v>
      </c>
      <c r="I187" s="51">
        <v>0</v>
      </c>
    </row>
    <row r="188" spans="1:9" x14ac:dyDescent="0.25">
      <c r="A188" s="46">
        <v>34</v>
      </c>
      <c r="B188" s="47"/>
      <c r="C188" s="21"/>
      <c r="D188" s="21" t="s">
        <v>65</v>
      </c>
      <c r="E188" s="51">
        <v>0</v>
      </c>
      <c r="F188" s="51">
        <v>0</v>
      </c>
      <c r="G188" s="51">
        <v>0</v>
      </c>
      <c r="H188" s="51">
        <v>0</v>
      </c>
      <c r="I188" s="51">
        <v>0</v>
      </c>
    </row>
    <row r="189" spans="1:9" x14ac:dyDescent="0.25">
      <c r="A189" s="46">
        <v>38</v>
      </c>
      <c r="B189" s="47"/>
      <c r="C189" s="21"/>
      <c r="D189" s="21" t="s">
        <v>85</v>
      </c>
      <c r="E189" s="51">
        <v>0</v>
      </c>
      <c r="F189" s="51">
        <v>0</v>
      </c>
      <c r="G189" s="50">
        <v>0</v>
      </c>
      <c r="H189" s="50">
        <v>0</v>
      </c>
      <c r="I189" s="50">
        <v>0</v>
      </c>
    </row>
    <row r="190" spans="1:9" ht="25.5" x14ac:dyDescent="0.25">
      <c r="A190" s="46">
        <v>4</v>
      </c>
      <c r="B190" s="47"/>
      <c r="C190" s="21"/>
      <c r="D190" s="21" t="s">
        <v>12</v>
      </c>
      <c r="E190" s="62">
        <f>E191</f>
        <v>0</v>
      </c>
      <c r="F190" s="62">
        <v>0</v>
      </c>
      <c r="G190" s="62">
        <f t="shared" ref="G190:I190" si="158">G191</f>
        <v>0</v>
      </c>
      <c r="H190" s="62">
        <f t="shared" si="158"/>
        <v>0</v>
      </c>
      <c r="I190" s="62">
        <f t="shared" si="158"/>
        <v>0</v>
      </c>
    </row>
    <row r="191" spans="1:9" ht="25.5" x14ac:dyDescent="0.25">
      <c r="A191" s="46">
        <v>42</v>
      </c>
      <c r="B191" s="47"/>
      <c r="C191" s="21"/>
      <c r="D191" s="21" t="s">
        <v>28</v>
      </c>
      <c r="E191" s="62">
        <v>0</v>
      </c>
      <c r="F191" s="62">
        <v>0</v>
      </c>
      <c r="G191" s="51">
        <v>0</v>
      </c>
      <c r="H191" s="51">
        <v>0</v>
      </c>
      <c r="I191" s="51">
        <v>0</v>
      </c>
    </row>
    <row r="192" spans="1:9" x14ac:dyDescent="0.25">
      <c r="A192" s="147" t="s">
        <v>180</v>
      </c>
      <c r="B192" s="148"/>
      <c r="C192" s="149"/>
      <c r="D192" s="22" t="s">
        <v>82</v>
      </c>
      <c r="E192" s="50">
        <f t="shared" ref="E192:I192" si="159">E193+E195</f>
        <v>0</v>
      </c>
      <c r="F192" s="50">
        <f t="shared" si="159"/>
        <v>0</v>
      </c>
      <c r="G192" s="50">
        <f t="shared" si="159"/>
        <v>3190</v>
      </c>
      <c r="H192" s="50">
        <f t="shared" si="159"/>
        <v>3190</v>
      </c>
      <c r="I192" s="50">
        <f t="shared" si="159"/>
        <v>3190</v>
      </c>
    </row>
    <row r="193" spans="1:9" x14ac:dyDescent="0.25">
      <c r="A193" s="46">
        <v>3</v>
      </c>
      <c r="B193" s="47"/>
      <c r="C193" s="21"/>
      <c r="D193" s="21" t="s">
        <v>10</v>
      </c>
      <c r="E193" s="53">
        <f>E194</f>
        <v>0</v>
      </c>
      <c r="F193" s="53">
        <f>F194</f>
        <v>0</v>
      </c>
      <c r="G193" s="53">
        <f t="shared" ref="G193:I193" si="160">G194</f>
        <v>530</v>
      </c>
      <c r="H193" s="53">
        <f t="shared" si="160"/>
        <v>530</v>
      </c>
      <c r="I193" s="53">
        <f t="shared" si="160"/>
        <v>530</v>
      </c>
    </row>
    <row r="194" spans="1:9" x14ac:dyDescent="0.25">
      <c r="A194" s="46">
        <v>32</v>
      </c>
      <c r="B194" s="47"/>
      <c r="C194" s="21"/>
      <c r="D194" s="21" t="s">
        <v>20</v>
      </c>
      <c r="E194" s="51">
        <v>0</v>
      </c>
      <c r="F194" s="51">
        <v>0</v>
      </c>
      <c r="G194" s="51">
        <v>530</v>
      </c>
      <c r="H194" s="51">
        <v>530</v>
      </c>
      <c r="I194" s="51">
        <v>530</v>
      </c>
    </row>
    <row r="195" spans="1:9" ht="25.5" x14ac:dyDescent="0.25">
      <c r="A195" s="46">
        <v>4</v>
      </c>
      <c r="B195" s="47"/>
      <c r="C195" s="21"/>
      <c r="D195" s="21" t="s">
        <v>12</v>
      </c>
      <c r="E195" s="51">
        <f>E196</f>
        <v>0</v>
      </c>
      <c r="F195" s="51">
        <f>F196</f>
        <v>0</v>
      </c>
      <c r="G195" s="51">
        <f t="shared" ref="G195:I195" si="161">G196</f>
        <v>2660</v>
      </c>
      <c r="H195" s="51">
        <f t="shared" si="161"/>
        <v>2660</v>
      </c>
      <c r="I195" s="51">
        <f t="shared" si="161"/>
        <v>2660</v>
      </c>
    </row>
    <row r="196" spans="1:9" ht="25.5" x14ac:dyDescent="0.25">
      <c r="A196" s="46">
        <v>42</v>
      </c>
      <c r="B196" s="47"/>
      <c r="C196" s="21"/>
      <c r="D196" s="21" t="s">
        <v>28</v>
      </c>
      <c r="E196" s="51">
        <v>0</v>
      </c>
      <c r="F196" s="51">
        <v>0</v>
      </c>
      <c r="G196" s="51">
        <v>2660</v>
      </c>
      <c r="H196" s="51">
        <v>2660</v>
      </c>
      <c r="I196" s="51">
        <v>2660</v>
      </c>
    </row>
    <row r="197" spans="1:9" ht="28.5" customHeight="1" x14ac:dyDescent="0.25">
      <c r="A197" s="147" t="s">
        <v>73</v>
      </c>
      <c r="B197" s="148"/>
      <c r="C197" s="149"/>
      <c r="D197" s="22" t="s">
        <v>74</v>
      </c>
      <c r="E197" s="50">
        <f t="shared" ref="E197:I199" si="162">E198</f>
        <v>0</v>
      </c>
      <c r="F197" s="50">
        <f t="shared" si="162"/>
        <v>0</v>
      </c>
      <c r="G197" s="50">
        <f t="shared" si="162"/>
        <v>700</v>
      </c>
      <c r="H197" s="50">
        <f t="shared" si="162"/>
        <v>700</v>
      </c>
      <c r="I197" s="50">
        <f t="shared" si="162"/>
        <v>700</v>
      </c>
    </row>
    <row r="198" spans="1:9" ht="25.5" x14ac:dyDescent="0.25">
      <c r="A198" s="147" t="s">
        <v>68</v>
      </c>
      <c r="B198" s="148"/>
      <c r="C198" s="149"/>
      <c r="D198" s="22" t="s">
        <v>72</v>
      </c>
      <c r="E198" s="112">
        <f t="shared" si="162"/>
        <v>0</v>
      </c>
      <c r="F198" s="112">
        <f t="shared" si="162"/>
        <v>0</v>
      </c>
      <c r="G198" s="112">
        <f t="shared" si="162"/>
        <v>700</v>
      </c>
      <c r="H198" s="112">
        <f t="shared" si="162"/>
        <v>700</v>
      </c>
      <c r="I198" s="112">
        <f t="shared" si="162"/>
        <v>700</v>
      </c>
    </row>
    <row r="199" spans="1:9" x14ac:dyDescent="0.25">
      <c r="A199" s="46">
        <v>3</v>
      </c>
      <c r="B199" s="47"/>
      <c r="C199" s="21"/>
      <c r="D199" s="21" t="s">
        <v>10</v>
      </c>
      <c r="E199" s="62">
        <f t="shared" si="162"/>
        <v>0</v>
      </c>
      <c r="F199" s="62">
        <f t="shared" si="162"/>
        <v>0</v>
      </c>
      <c r="G199" s="62">
        <f t="shared" si="162"/>
        <v>700</v>
      </c>
      <c r="H199" s="62">
        <f t="shared" si="162"/>
        <v>700</v>
      </c>
      <c r="I199" s="62">
        <f t="shared" si="162"/>
        <v>700</v>
      </c>
    </row>
    <row r="200" spans="1:9" x14ac:dyDescent="0.25">
      <c r="A200" s="46">
        <v>32</v>
      </c>
      <c r="B200" s="47"/>
      <c r="C200" s="21"/>
      <c r="D200" s="21" t="s">
        <v>20</v>
      </c>
      <c r="E200" s="62">
        <v>0</v>
      </c>
      <c r="F200" s="62">
        <v>0</v>
      </c>
      <c r="G200" s="51">
        <v>700</v>
      </c>
      <c r="H200" s="51">
        <v>700</v>
      </c>
      <c r="I200" s="51">
        <v>700</v>
      </c>
    </row>
    <row r="201" spans="1:9" x14ac:dyDescent="0.25">
      <c r="A201" s="147" t="s">
        <v>174</v>
      </c>
      <c r="B201" s="148"/>
      <c r="C201" s="149"/>
      <c r="D201" s="22" t="s">
        <v>175</v>
      </c>
      <c r="E201" s="50">
        <f t="shared" ref="E201:F203" si="163">E202</f>
        <v>0</v>
      </c>
      <c r="F201" s="50">
        <f t="shared" si="163"/>
        <v>0</v>
      </c>
      <c r="G201" s="50">
        <f>G202</f>
        <v>884</v>
      </c>
      <c r="H201" s="50">
        <f t="shared" ref="H201:I201" si="164">H202</f>
        <v>3535</v>
      </c>
      <c r="I201" s="50">
        <f t="shared" si="164"/>
        <v>3535</v>
      </c>
    </row>
    <row r="202" spans="1:9" ht="25.5" x14ac:dyDescent="0.25">
      <c r="A202" s="147" t="s">
        <v>68</v>
      </c>
      <c r="B202" s="148"/>
      <c r="C202" s="149"/>
      <c r="D202" s="22" t="s">
        <v>72</v>
      </c>
      <c r="E202" s="50">
        <f t="shared" si="163"/>
        <v>0</v>
      </c>
      <c r="F202" s="50">
        <f t="shared" si="163"/>
        <v>0</v>
      </c>
      <c r="G202" s="50">
        <f>G203</f>
        <v>884</v>
      </c>
      <c r="H202" s="50">
        <f t="shared" ref="H202:I202" si="165">H203</f>
        <v>3535</v>
      </c>
      <c r="I202" s="50">
        <f t="shared" si="165"/>
        <v>3535</v>
      </c>
    </row>
    <row r="203" spans="1:9" x14ac:dyDescent="0.25">
      <c r="A203" s="46">
        <v>3</v>
      </c>
      <c r="B203" s="49"/>
      <c r="C203" s="107"/>
      <c r="D203" s="21" t="s">
        <v>10</v>
      </c>
      <c r="E203" s="51">
        <f t="shared" si="163"/>
        <v>0</v>
      </c>
      <c r="F203" s="51">
        <f t="shared" si="163"/>
        <v>0</v>
      </c>
      <c r="G203" s="51">
        <f>G204</f>
        <v>884</v>
      </c>
      <c r="H203" s="51">
        <f t="shared" ref="H203:I203" si="166">H204</f>
        <v>3535</v>
      </c>
      <c r="I203" s="51">
        <f t="shared" si="166"/>
        <v>3535</v>
      </c>
    </row>
    <row r="204" spans="1:9" x14ac:dyDescent="0.25">
      <c r="A204" s="46">
        <v>32</v>
      </c>
      <c r="B204" s="49"/>
      <c r="C204" s="107"/>
      <c r="D204" s="21" t="s">
        <v>20</v>
      </c>
      <c r="E204" s="62">
        <v>0</v>
      </c>
      <c r="F204" s="62">
        <v>0</v>
      </c>
      <c r="G204" s="51">
        <v>884</v>
      </c>
      <c r="H204" s="51">
        <v>3535</v>
      </c>
      <c r="I204" s="51">
        <v>3535</v>
      </c>
    </row>
    <row r="205" spans="1:9" ht="38.25" x14ac:dyDescent="0.25">
      <c r="A205" s="147" t="s">
        <v>176</v>
      </c>
      <c r="B205" s="148"/>
      <c r="C205" s="149"/>
      <c r="D205" s="66" t="s">
        <v>76</v>
      </c>
      <c r="E205" s="50">
        <f>E206</f>
        <v>0</v>
      </c>
      <c r="F205" s="50">
        <f>F206</f>
        <v>0</v>
      </c>
      <c r="G205" s="50">
        <f t="shared" ref="G205:I205" si="167">G206</f>
        <v>13750</v>
      </c>
      <c r="H205" s="50">
        <f t="shared" si="167"/>
        <v>13750</v>
      </c>
      <c r="I205" s="50">
        <f t="shared" si="167"/>
        <v>13750</v>
      </c>
    </row>
    <row r="206" spans="1:9" ht="25.5" x14ac:dyDescent="0.25">
      <c r="A206" s="56" t="s">
        <v>68</v>
      </c>
      <c r="B206" s="45"/>
      <c r="C206" s="22"/>
      <c r="D206" s="22" t="s">
        <v>72</v>
      </c>
      <c r="E206" s="50">
        <f>E207</f>
        <v>0</v>
      </c>
      <c r="F206" s="50">
        <f>F207</f>
        <v>0</v>
      </c>
      <c r="G206" s="50">
        <f>G207+G211</f>
        <v>13750</v>
      </c>
      <c r="H206" s="50">
        <f t="shared" ref="H206:I206" si="168">H207+H211</f>
        <v>13750</v>
      </c>
      <c r="I206" s="50">
        <f t="shared" si="168"/>
        <v>13750</v>
      </c>
    </row>
    <row r="207" spans="1:9" x14ac:dyDescent="0.25">
      <c r="A207" s="46">
        <v>3</v>
      </c>
      <c r="B207" s="47"/>
      <c r="C207" s="21"/>
      <c r="D207" s="21" t="s">
        <v>10</v>
      </c>
      <c r="E207" s="62">
        <v>0</v>
      </c>
      <c r="F207" s="62">
        <v>0</v>
      </c>
      <c r="G207" s="62">
        <f t="shared" ref="G207:I207" si="169">G209+G208+G210</f>
        <v>10250</v>
      </c>
      <c r="H207" s="62">
        <f t="shared" si="169"/>
        <v>10250</v>
      </c>
      <c r="I207" s="62">
        <f t="shared" si="169"/>
        <v>10250</v>
      </c>
    </row>
    <row r="208" spans="1:9" x14ac:dyDescent="0.25">
      <c r="A208" s="46">
        <v>31</v>
      </c>
      <c r="B208" s="47"/>
      <c r="C208" s="21"/>
      <c r="D208" s="21" t="s">
        <v>11</v>
      </c>
      <c r="E208" s="62">
        <v>0</v>
      </c>
      <c r="F208" s="62">
        <v>0</v>
      </c>
      <c r="G208" s="51">
        <v>0</v>
      </c>
      <c r="H208" s="51">
        <v>0</v>
      </c>
      <c r="I208" s="51">
        <v>0</v>
      </c>
    </row>
    <row r="209" spans="1:9" x14ac:dyDescent="0.25">
      <c r="A209" s="46">
        <v>32</v>
      </c>
      <c r="B209" s="47"/>
      <c r="C209" s="21"/>
      <c r="D209" s="21" t="s">
        <v>20</v>
      </c>
      <c r="E209" s="51">
        <v>0</v>
      </c>
      <c r="F209" s="51">
        <v>0</v>
      </c>
      <c r="G209" s="51">
        <v>10250</v>
      </c>
      <c r="H209" s="51">
        <v>10250</v>
      </c>
      <c r="I209" s="51">
        <v>10250</v>
      </c>
    </row>
    <row r="210" spans="1:9" x14ac:dyDescent="0.25">
      <c r="A210" s="46">
        <v>34</v>
      </c>
      <c r="B210" s="47"/>
      <c r="C210" s="21"/>
      <c r="D210" s="21" t="s">
        <v>65</v>
      </c>
      <c r="E210" s="51">
        <v>0</v>
      </c>
      <c r="F210" s="51">
        <v>0</v>
      </c>
      <c r="G210" s="51">
        <v>0</v>
      </c>
      <c r="H210" s="51">
        <v>0</v>
      </c>
      <c r="I210" s="51">
        <v>0</v>
      </c>
    </row>
    <row r="211" spans="1:9" ht="25.5" x14ac:dyDescent="0.25">
      <c r="A211" s="46">
        <v>4</v>
      </c>
      <c r="B211" s="47"/>
      <c r="C211" s="21"/>
      <c r="D211" s="21" t="s">
        <v>12</v>
      </c>
      <c r="E211" s="51">
        <v>0</v>
      </c>
      <c r="F211" s="51">
        <v>0</v>
      </c>
      <c r="G211" s="51">
        <f>G212</f>
        <v>3500</v>
      </c>
      <c r="H211" s="51">
        <f t="shared" ref="H211:I211" si="170">H212</f>
        <v>3500</v>
      </c>
      <c r="I211" s="51">
        <f t="shared" si="170"/>
        <v>3500</v>
      </c>
    </row>
    <row r="212" spans="1:9" ht="25.5" x14ac:dyDescent="0.25">
      <c r="A212" s="46">
        <v>42</v>
      </c>
      <c r="B212" s="47"/>
      <c r="C212" s="21"/>
      <c r="D212" s="21" t="s">
        <v>28</v>
      </c>
      <c r="E212" s="51">
        <v>0</v>
      </c>
      <c r="F212" s="51">
        <v>0</v>
      </c>
      <c r="G212" s="51">
        <v>3500</v>
      </c>
      <c r="H212" s="51">
        <v>3500</v>
      </c>
      <c r="I212" s="51">
        <v>3500</v>
      </c>
    </row>
    <row r="213" spans="1:9" x14ac:dyDescent="0.25">
      <c r="A213" s="56" t="s">
        <v>177</v>
      </c>
      <c r="B213" s="45"/>
      <c r="C213" s="22"/>
      <c r="D213" s="22" t="s">
        <v>146</v>
      </c>
      <c r="E213" s="50">
        <f>E214+E219+E223</f>
        <v>0</v>
      </c>
      <c r="F213" s="50">
        <f>F214+F219+F223</f>
        <v>0</v>
      </c>
      <c r="G213" s="50">
        <f t="shared" ref="G213:I213" si="171">G214+G219+G223</f>
        <v>36059.97</v>
      </c>
      <c r="H213" s="50">
        <f t="shared" si="171"/>
        <v>36059.97</v>
      </c>
      <c r="I213" s="50">
        <f t="shared" si="171"/>
        <v>26123.02</v>
      </c>
    </row>
    <row r="214" spans="1:9" x14ac:dyDescent="0.25">
      <c r="A214" s="147" t="s">
        <v>68</v>
      </c>
      <c r="B214" s="148"/>
      <c r="C214" s="149"/>
      <c r="D214" s="9" t="s">
        <v>142</v>
      </c>
      <c r="E214" s="50">
        <f t="shared" ref="E214:I214" si="172">E215</f>
        <v>0</v>
      </c>
      <c r="F214" s="50">
        <f t="shared" si="172"/>
        <v>0</v>
      </c>
      <c r="G214" s="50">
        <f t="shared" si="172"/>
        <v>3863.31</v>
      </c>
      <c r="H214" s="50">
        <f t="shared" si="172"/>
        <v>3863.31</v>
      </c>
      <c r="I214" s="50">
        <f t="shared" si="172"/>
        <v>2798.71</v>
      </c>
    </row>
    <row r="215" spans="1:9" x14ac:dyDescent="0.25">
      <c r="A215" s="46">
        <v>3</v>
      </c>
      <c r="B215" s="47"/>
      <c r="C215" s="21"/>
      <c r="D215" s="21" t="s">
        <v>10</v>
      </c>
      <c r="E215" s="51">
        <f t="shared" ref="E215:I215" si="173">E216+E217</f>
        <v>0</v>
      </c>
      <c r="F215" s="51">
        <v>0</v>
      </c>
      <c r="G215" s="51">
        <f t="shared" si="173"/>
        <v>3863.31</v>
      </c>
      <c r="H215" s="51">
        <f t="shared" si="173"/>
        <v>3863.31</v>
      </c>
      <c r="I215" s="51">
        <f t="shared" si="173"/>
        <v>2798.71</v>
      </c>
    </row>
    <row r="216" spans="1:9" x14ac:dyDescent="0.25">
      <c r="A216" s="46">
        <v>31</v>
      </c>
      <c r="B216" s="47"/>
      <c r="C216" s="21"/>
      <c r="D216" s="21" t="s">
        <v>11</v>
      </c>
      <c r="E216" s="51">
        <v>0</v>
      </c>
      <c r="F216" s="51">
        <v>0</v>
      </c>
      <c r="G216" s="53">
        <v>3488.44</v>
      </c>
      <c r="H216" s="53">
        <v>3488.44</v>
      </c>
      <c r="I216" s="53">
        <v>2616.33</v>
      </c>
    </row>
    <row r="217" spans="1:9" x14ac:dyDescent="0.25">
      <c r="A217" s="46">
        <v>32</v>
      </c>
      <c r="B217" s="47"/>
      <c r="C217" s="21"/>
      <c r="D217" s="21" t="s">
        <v>20</v>
      </c>
      <c r="E217" s="51">
        <v>0</v>
      </c>
      <c r="F217" s="51">
        <v>0</v>
      </c>
      <c r="G217" s="51">
        <v>374.87</v>
      </c>
      <c r="H217" s="51">
        <v>374.87</v>
      </c>
      <c r="I217" s="51">
        <v>182.38</v>
      </c>
    </row>
    <row r="218" spans="1:9" ht="25.5" x14ac:dyDescent="0.25">
      <c r="A218" s="116" t="s">
        <v>188</v>
      </c>
      <c r="B218" s="117"/>
      <c r="C218" s="118"/>
      <c r="D218" s="118" t="s">
        <v>189</v>
      </c>
      <c r="E218" s="114">
        <v>0</v>
      </c>
      <c r="F218" s="114">
        <v>0</v>
      </c>
      <c r="G218" s="114">
        <f>G219+G223</f>
        <v>32196.66</v>
      </c>
      <c r="H218" s="114">
        <f t="shared" ref="H218:I218" si="174">H219+H223</f>
        <v>32196.66</v>
      </c>
      <c r="I218" s="114">
        <f t="shared" si="174"/>
        <v>23324.31</v>
      </c>
    </row>
    <row r="219" spans="1:9" x14ac:dyDescent="0.25">
      <c r="A219" s="147" t="s">
        <v>140</v>
      </c>
      <c r="B219" s="148"/>
      <c r="C219" s="149"/>
      <c r="D219" s="9" t="s">
        <v>141</v>
      </c>
      <c r="E219" s="50">
        <f>E220</f>
        <v>0</v>
      </c>
      <c r="F219" s="50">
        <f>F220</f>
        <v>0</v>
      </c>
      <c r="G219" s="50">
        <f t="shared" ref="G219:I219" si="175">G220</f>
        <v>4829.5</v>
      </c>
      <c r="H219" s="50">
        <f t="shared" si="175"/>
        <v>4829.5</v>
      </c>
      <c r="I219" s="50">
        <f t="shared" si="175"/>
        <v>3498.65</v>
      </c>
    </row>
    <row r="220" spans="1:9" x14ac:dyDescent="0.25">
      <c r="A220" s="46">
        <v>3</v>
      </c>
      <c r="B220" s="47"/>
      <c r="C220" s="21"/>
      <c r="D220" s="21" t="s">
        <v>10</v>
      </c>
      <c r="E220" s="51">
        <f>E221+E222</f>
        <v>0</v>
      </c>
      <c r="F220" s="51">
        <v>0</v>
      </c>
      <c r="G220" s="51">
        <f t="shared" ref="G220:I220" si="176">G221+G222</f>
        <v>4829.5</v>
      </c>
      <c r="H220" s="51">
        <f t="shared" si="176"/>
        <v>4829.5</v>
      </c>
      <c r="I220" s="51">
        <f t="shared" si="176"/>
        <v>3498.65</v>
      </c>
    </row>
    <row r="221" spans="1:9" x14ac:dyDescent="0.25">
      <c r="A221" s="46">
        <v>31</v>
      </c>
      <c r="B221" s="47"/>
      <c r="C221" s="21"/>
      <c r="D221" s="21" t="s">
        <v>11</v>
      </c>
      <c r="E221" s="62">
        <v>0</v>
      </c>
      <c r="F221" s="62">
        <v>0</v>
      </c>
      <c r="G221" s="53">
        <v>4360.87</v>
      </c>
      <c r="H221" s="51">
        <v>4360.87</v>
      </c>
      <c r="I221" s="51">
        <v>3270.65</v>
      </c>
    </row>
    <row r="222" spans="1:9" x14ac:dyDescent="0.25">
      <c r="A222" s="46">
        <v>32</v>
      </c>
      <c r="B222" s="47"/>
      <c r="C222" s="21"/>
      <c r="D222" s="21" t="s">
        <v>20</v>
      </c>
      <c r="E222" s="62">
        <v>0</v>
      </c>
      <c r="F222" s="62">
        <v>0</v>
      </c>
      <c r="G222" s="51">
        <v>468.63</v>
      </c>
      <c r="H222" s="51">
        <v>468.63</v>
      </c>
      <c r="I222" s="62">
        <v>228</v>
      </c>
    </row>
    <row r="223" spans="1:9" x14ac:dyDescent="0.25">
      <c r="A223" s="147" t="s">
        <v>186</v>
      </c>
      <c r="B223" s="148"/>
      <c r="C223" s="149"/>
      <c r="D223" s="9" t="s">
        <v>78</v>
      </c>
      <c r="E223" s="50">
        <f>E224</f>
        <v>0</v>
      </c>
      <c r="F223" s="50">
        <f>F224</f>
        <v>0</v>
      </c>
      <c r="G223" s="50">
        <f t="shared" ref="G223:I223" si="177">G224</f>
        <v>27367.16</v>
      </c>
      <c r="H223" s="50">
        <f t="shared" si="177"/>
        <v>27367.16</v>
      </c>
      <c r="I223" s="50">
        <f t="shared" si="177"/>
        <v>19825.66</v>
      </c>
    </row>
    <row r="224" spans="1:9" x14ac:dyDescent="0.25">
      <c r="A224" s="46">
        <v>3</v>
      </c>
      <c r="B224" s="47"/>
      <c r="C224" s="21"/>
      <c r="D224" s="21" t="s">
        <v>10</v>
      </c>
      <c r="E224" s="51">
        <f>E225+E226</f>
        <v>0</v>
      </c>
      <c r="F224" s="51">
        <f>F225+F226</f>
        <v>0</v>
      </c>
      <c r="G224" s="51">
        <f t="shared" ref="G224:I224" si="178">G225+G226</f>
        <v>27367.16</v>
      </c>
      <c r="H224" s="51">
        <f t="shared" si="178"/>
        <v>27367.16</v>
      </c>
      <c r="I224" s="51">
        <f t="shared" si="178"/>
        <v>19825.66</v>
      </c>
    </row>
    <row r="225" spans="1:9" x14ac:dyDescent="0.25">
      <c r="A225" s="46">
        <v>31</v>
      </c>
      <c r="B225" s="47"/>
      <c r="C225" s="21"/>
      <c r="D225" s="21" t="s">
        <v>11</v>
      </c>
      <c r="E225" s="62">
        <v>0</v>
      </c>
      <c r="F225" s="62">
        <v>0</v>
      </c>
      <c r="G225" s="51">
        <v>24711.61</v>
      </c>
      <c r="H225" s="51">
        <v>24711.61</v>
      </c>
      <c r="I225" s="51">
        <v>18533.71</v>
      </c>
    </row>
    <row r="226" spans="1:9" x14ac:dyDescent="0.25">
      <c r="A226" s="46">
        <v>32</v>
      </c>
      <c r="B226" s="47"/>
      <c r="C226" s="21"/>
      <c r="D226" s="21" t="s">
        <v>20</v>
      </c>
      <c r="E226" s="62">
        <v>0</v>
      </c>
      <c r="F226" s="62">
        <v>0</v>
      </c>
      <c r="G226" s="51">
        <v>2655.55</v>
      </c>
      <c r="H226" s="51">
        <v>2655.55</v>
      </c>
      <c r="I226" s="51">
        <v>1291.95</v>
      </c>
    </row>
    <row r="227" spans="1:9" x14ac:dyDescent="0.25">
      <c r="A227" s="147" t="s">
        <v>179</v>
      </c>
      <c r="B227" s="148"/>
      <c r="C227" s="149"/>
      <c r="D227" s="22" t="s">
        <v>178</v>
      </c>
      <c r="E227" s="108">
        <f>E228</f>
        <v>0</v>
      </c>
      <c r="F227" s="108">
        <f t="shared" ref="F227:I229" si="179">F228</f>
        <v>0</v>
      </c>
      <c r="G227" s="108">
        <f t="shared" si="179"/>
        <v>4090.64</v>
      </c>
      <c r="H227" s="108">
        <f t="shared" si="179"/>
        <v>4090.64</v>
      </c>
      <c r="I227" s="108">
        <f t="shared" si="179"/>
        <v>4090.64</v>
      </c>
    </row>
    <row r="228" spans="1:9" x14ac:dyDescent="0.25">
      <c r="A228" s="147" t="s">
        <v>77</v>
      </c>
      <c r="B228" s="148"/>
      <c r="C228" s="149"/>
      <c r="D228" s="9" t="s">
        <v>78</v>
      </c>
      <c r="E228" s="108">
        <f>E229</f>
        <v>0</v>
      </c>
      <c r="F228" s="108">
        <f t="shared" si="179"/>
        <v>0</v>
      </c>
      <c r="G228" s="108">
        <f t="shared" si="179"/>
        <v>4090.64</v>
      </c>
      <c r="H228" s="108">
        <f t="shared" si="179"/>
        <v>4090.64</v>
      </c>
      <c r="I228" s="108">
        <f t="shared" si="179"/>
        <v>4090.64</v>
      </c>
    </row>
    <row r="229" spans="1:9" x14ac:dyDescent="0.25">
      <c r="A229" s="46">
        <v>3</v>
      </c>
      <c r="B229" s="47"/>
      <c r="C229" s="21"/>
      <c r="D229" s="21" t="s">
        <v>10</v>
      </c>
      <c r="E229" s="62">
        <v>0</v>
      </c>
      <c r="F229" s="62">
        <f t="shared" si="179"/>
        <v>0</v>
      </c>
      <c r="G229" s="62">
        <f t="shared" si="179"/>
        <v>4090.64</v>
      </c>
      <c r="H229" s="62">
        <f t="shared" si="179"/>
        <v>4090.64</v>
      </c>
      <c r="I229" s="62">
        <f t="shared" si="179"/>
        <v>4090.64</v>
      </c>
    </row>
    <row r="230" spans="1:9" x14ac:dyDescent="0.25">
      <c r="A230" s="46">
        <v>32</v>
      </c>
      <c r="B230" s="47"/>
      <c r="C230" s="21"/>
      <c r="D230" s="21" t="s">
        <v>20</v>
      </c>
      <c r="E230" s="62">
        <v>0</v>
      </c>
      <c r="F230" s="62">
        <v>0</v>
      </c>
      <c r="G230" s="51">
        <v>4090.64</v>
      </c>
      <c r="H230" s="51">
        <v>4090.64</v>
      </c>
      <c r="I230" s="51">
        <v>4090.64</v>
      </c>
    </row>
    <row r="233" spans="1:9" x14ac:dyDescent="0.25">
      <c r="B233" s="153" t="s">
        <v>181</v>
      </c>
      <c r="C233" s="153"/>
      <c r="D233" s="153"/>
      <c r="E233" s="70"/>
      <c r="F233" s="70"/>
      <c r="G233" s="70"/>
      <c r="H233" s="70"/>
      <c r="I233"/>
    </row>
    <row r="234" spans="1:9" x14ac:dyDescent="0.25">
      <c r="B234" s="143" t="s">
        <v>191</v>
      </c>
      <c r="C234" s="143"/>
      <c r="D234" s="143"/>
      <c r="E234" s="70"/>
      <c r="F234" s="70"/>
      <c r="G234" s="70"/>
      <c r="H234" s="70" t="s">
        <v>193</v>
      </c>
      <c r="I234"/>
    </row>
    <row r="235" spans="1:9" x14ac:dyDescent="0.25">
      <c r="B235" s="70"/>
      <c r="C235" s="70"/>
      <c r="D235" s="70"/>
      <c r="E235" s="70"/>
      <c r="F235" s="70"/>
      <c r="G235" s="70"/>
      <c r="H235" s="119" t="s">
        <v>194</v>
      </c>
      <c r="I235"/>
    </row>
    <row r="236" spans="1:9" x14ac:dyDescent="0.25">
      <c r="B236" s="143" t="s">
        <v>192</v>
      </c>
      <c r="C236" s="143"/>
      <c r="D236" s="143"/>
      <c r="E236" s="70"/>
      <c r="F236" s="70"/>
      <c r="G236" s="70"/>
      <c r="H236" s="70"/>
      <c r="I236"/>
    </row>
    <row r="237" spans="1:9" x14ac:dyDescent="0.25">
      <c r="B237" s="70"/>
      <c r="C237" s="70"/>
      <c r="D237" s="70"/>
      <c r="E237" s="70"/>
      <c r="F237" s="70"/>
      <c r="G237" s="70"/>
      <c r="H237" s="70"/>
      <c r="I237"/>
    </row>
    <row r="238" spans="1:9" x14ac:dyDescent="0.25">
      <c r="E238"/>
      <c r="G238"/>
      <c r="H238"/>
      <c r="I238"/>
    </row>
    <row r="239" spans="1:9" x14ac:dyDescent="0.25">
      <c r="E239"/>
      <c r="G239"/>
      <c r="H239"/>
      <c r="I239"/>
    </row>
  </sheetData>
  <mergeCells count="66">
    <mergeCell ref="A1:J1"/>
    <mergeCell ref="A185:C185"/>
    <mergeCell ref="A156:C156"/>
    <mergeCell ref="A161:C161"/>
    <mergeCell ref="A227:C227"/>
    <mergeCell ref="A54:C54"/>
    <mergeCell ref="A142:C142"/>
    <mergeCell ref="A143:C143"/>
    <mergeCell ref="A131:C131"/>
    <mergeCell ref="A135:C135"/>
    <mergeCell ref="A90:C90"/>
    <mergeCell ref="A106:C106"/>
    <mergeCell ref="A110:C110"/>
    <mergeCell ref="A114:C114"/>
    <mergeCell ref="A116:C116"/>
    <mergeCell ref="A117:C117"/>
    <mergeCell ref="A119:C119"/>
    <mergeCell ref="A122:C122"/>
    <mergeCell ref="A123:C123"/>
    <mergeCell ref="A141:C141"/>
    <mergeCell ref="A228:C228"/>
    <mergeCell ref="A197:C197"/>
    <mergeCell ref="A205:C205"/>
    <mergeCell ref="A201:C201"/>
    <mergeCell ref="A202:C202"/>
    <mergeCell ref="A219:C219"/>
    <mergeCell ref="A223:C223"/>
    <mergeCell ref="A6:C6"/>
    <mergeCell ref="A49:C49"/>
    <mergeCell ref="A24:C24"/>
    <mergeCell ref="A29:C29"/>
    <mergeCell ref="A34:C34"/>
    <mergeCell ref="A39:C39"/>
    <mergeCell ref="A44:C44"/>
    <mergeCell ref="A67:C67"/>
    <mergeCell ref="B233:D233"/>
    <mergeCell ref="B234:D234"/>
    <mergeCell ref="A83:C83"/>
    <mergeCell ref="A86:C86"/>
    <mergeCell ref="A149:C149"/>
    <mergeCell ref="A148:C148"/>
    <mergeCell ref="A198:C198"/>
    <mergeCell ref="A150:C150"/>
    <mergeCell ref="A151:C151"/>
    <mergeCell ref="A192:C192"/>
    <mergeCell ref="A155:C155"/>
    <mergeCell ref="A166:C166"/>
    <mergeCell ref="A175:C175"/>
    <mergeCell ref="A179:C179"/>
    <mergeCell ref="A118:C118"/>
    <mergeCell ref="B236:D236"/>
    <mergeCell ref="A3:I3"/>
    <mergeCell ref="A5:C5"/>
    <mergeCell ref="A9:C9"/>
    <mergeCell ref="A23:C23"/>
    <mergeCell ref="A10:C10"/>
    <mergeCell ref="A19:C19"/>
    <mergeCell ref="A11:C11"/>
    <mergeCell ref="A16:C16"/>
    <mergeCell ref="A17:C17"/>
    <mergeCell ref="A18:C18"/>
    <mergeCell ref="A73:C73"/>
    <mergeCell ref="A80:C80"/>
    <mergeCell ref="A214:C214"/>
    <mergeCell ref="A87:C87"/>
    <mergeCell ref="A63:C63"/>
  </mergeCells>
  <pageMargins left="0.70866141732283472" right="0.70866141732283472" top="0.74803149606299213" bottom="0.74803149606299213" header="0.31496062992125984" footer="0.31496062992125984"/>
  <pageSetup paperSize="9" scale="68" fitToHeight="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Petra Puh</cp:lastModifiedBy>
  <cp:lastPrinted>2025-01-09T12:02:19Z</cp:lastPrinted>
  <dcterms:created xsi:type="dcterms:W3CDTF">2022-08-12T12:51:27Z</dcterms:created>
  <dcterms:modified xsi:type="dcterms:W3CDTF">2025-02-24T11:18:40Z</dcterms:modified>
</cp:coreProperties>
</file>