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petra_puh_skole_hr/Documents/Petra/Školski odbor/67. sjednica ŠO/Materijali/Nakon ŠO/I. Izmjena i dopuna FP/"/>
    </mc:Choice>
  </mc:AlternateContent>
  <xr:revisionPtr revIDLastSave="498" documentId="13_ncr:1_{1C345301-CFFE-40CB-BC28-F210F53B23E9}" xr6:coauthVersionLast="47" xr6:coauthVersionMax="47" xr10:uidLastSave="{0CDC9F93-6439-48C6-8F11-B91BC3A8A616}"/>
  <bookViews>
    <workbookView xWindow="-120" yWindow="-120" windowWidth="29040" windowHeight="1572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definedNames>
    <definedName name="_xlnm.Print_Area" localSheetId="6">'POSEBNI DIO'!$A$1:$G$119</definedName>
    <definedName name="_xlnm.Print_Area" localSheetId="2">'Prihodi i rashodi po izvorima'!$A$1:$D$63</definedName>
    <definedName name="_xlnm.Print_Area" localSheetId="5">'Račun financiranja po izvorima'!$A$1:$D$16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8" l="1"/>
  <c r="F19" i="3"/>
  <c r="G27" i="10"/>
  <c r="D11" i="8"/>
  <c r="C13" i="8"/>
  <c r="D22" i="8"/>
  <c r="C22" i="8" s="1"/>
  <c r="B22" i="8"/>
  <c r="F11" i="7"/>
  <c r="F12" i="7"/>
  <c r="F13" i="7"/>
  <c r="F14" i="7"/>
  <c r="F20" i="7"/>
  <c r="F21" i="7"/>
  <c r="F22" i="7"/>
  <c r="F26" i="7"/>
  <c r="F27" i="7"/>
  <c r="F28" i="7"/>
  <c r="F31" i="7"/>
  <c r="F34" i="7"/>
  <c r="F35" i="7"/>
  <c r="F36" i="7"/>
  <c r="F38" i="7"/>
  <c r="F37" i="7" s="1"/>
  <c r="F42" i="7"/>
  <c r="F43" i="7"/>
  <c r="F44" i="7"/>
  <c r="F45" i="7"/>
  <c r="F46" i="7"/>
  <c r="F48" i="7"/>
  <c r="F51" i="7"/>
  <c r="F52" i="7"/>
  <c r="F55" i="7"/>
  <c r="F56" i="7"/>
  <c r="F58" i="7"/>
  <c r="F61" i="7"/>
  <c r="F62" i="7"/>
  <c r="F63" i="7"/>
  <c r="F65" i="7"/>
  <c r="F68" i="7"/>
  <c r="F70" i="7"/>
  <c r="F72" i="7"/>
  <c r="F71" i="7" s="1"/>
  <c r="F74" i="7"/>
  <c r="F79" i="7"/>
  <c r="F83" i="7"/>
  <c r="F87" i="7"/>
  <c r="F86" i="7" s="1"/>
  <c r="F85" i="7" s="1"/>
  <c r="F84" i="7" s="1"/>
  <c r="F91" i="7"/>
  <c r="F92" i="7"/>
  <c r="F93" i="7"/>
  <c r="F95" i="7"/>
  <c r="F99" i="7"/>
  <c r="F100" i="7"/>
  <c r="F103" i="7"/>
  <c r="F104" i="7"/>
  <c r="F107" i="7"/>
  <c r="F108" i="7"/>
  <c r="F112" i="7"/>
  <c r="E86" i="7"/>
  <c r="E85" i="7" s="1"/>
  <c r="E84" i="7" s="1"/>
  <c r="G86" i="7"/>
  <c r="G90" i="7"/>
  <c r="G94" i="7"/>
  <c r="E74" i="7"/>
  <c r="E72" i="7"/>
  <c r="E71" i="7" s="1"/>
  <c r="G72" i="7"/>
  <c r="G71" i="7" s="1"/>
  <c r="G74" i="7"/>
  <c r="G57" i="7"/>
  <c r="E38" i="7"/>
  <c r="E37" i="7" s="1"/>
  <c r="G38" i="7"/>
  <c r="G37" i="7" s="1"/>
  <c r="E30" i="7"/>
  <c r="E29" i="7" s="1"/>
  <c r="G30" i="7"/>
  <c r="G29" i="7" s="1"/>
  <c r="E94" i="7"/>
  <c r="F30" i="7" l="1"/>
  <c r="F94" i="7"/>
  <c r="F29" i="7"/>
  <c r="G89" i="7"/>
  <c r="C12" i="5"/>
  <c r="C13" i="5"/>
  <c r="C62" i="8"/>
  <c r="C37" i="8"/>
  <c r="C38" i="8"/>
  <c r="C40" i="8"/>
  <c r="C41" i="8"/>
  <c r="C43" i="8"/>
  <c r="C45" i="8"/>
  <c r="C47" i="8"/>
  <c r="C48" i="8"/>
  <c r="C49" i="8"/>
  <c r="C51" i="8"/>
  <c r="C53" i="8"/>
  <c r="C55" i="8"/>
  <c r="C56" i="8"/>
  <c r="C57" i="8"/>
  <c r="C58" i="8"/>
  <c r="C59" i="8"/>
  <c r="C60" i="8"/>
  <c r="C61" i="8"/>
  <c r="C63" i="8"/>
  <c r="C12" i="8"/>
  <c r="C14" i="8"/>
  <c r="C16" i="8"/>
  <c r="C17" i="8"/>
  <c r="C19" i="8"/>
  <c r="C21" i="8"/>
  <c r="C23" i="8"/>
  <c r="C24" i="8"/>
  <c r="C25" i="8"/>
  <c r="C27" i="8"/>
  <c r="C29" i="8"/>
  <c r="E27" i="3"/>
  <c r="E28" i="3"/>
  <c r="E29" i="3"/>
  <c r="E30" i="3"/>
  <c r="E31" i="3"/>
  <c r="E33" i="3"/>
  <c r="E35" i="3"/>
  <c r="D44" i="8"/>
  <c r="E12" i="3"/>
  <c r="E13" i="3"/>
  <c r="E14" i="3"/>
  <c r="E15" i="3"/>
  <c r="E16" i="3"/>
  <c r="E18" i="3"/>
  <c r="E19" i="3"/>
  <c r="E20" i="3"/>
  <c r="G9" i="10"/>
  <c r="G10" i="10"/>
  <c r="G12" i="10"/>
  <c r="G13" i="10"/>
  <c r="G111" i="7"/>
  <c r="E41" i="7"/>
  <c r="E111" i="7"/>
  <c r="E110" i="7" s="1"/>
  <c r="E109" i="7" s="1"/>
  <c r="E102" i="7"/>
  <c r="E101" i="7" s="1"/>
  <c r="G102" i="7"/>
  <c r="G82" i="7"/>
  <c r="E82" i="7"/>
  <c r="E78" i="7"/>
  <c r="E77" i="7" s="1"/>
  <c r="E76" i="7" s="1"/>
  <c r="G78" i="7"/>
  <c r="G25" i="7"/>
  <c r="E25" i="7"/>
  <c r="E24" i="7" s="1"/>
  <c r="E98" i="7"/>
  <c r="E97" i="7" s="1"/>
  <c r="G106" i="7"/>
  <c r="E106" i="7"/>
  <c r="E105" i="7" s="1"/>
  <c r="G98" i="7"/>
  <c r="E90" i="7"/>
  <c r="F90" i="7" s="1"/>
  <c r="G64" i="7"/>
  <c r="E64" i="7"/>
  <c r="G60" i="7"/>
  <c r="E60" i="7"/>
  <c r="E57" i="7"/>
  <c r="F57" i="7" s="1"/>
  <c r="G54" i="7"/>
  <c r="E54" i="7"/>
  <c r="G50" i="7"/>
  <c r="E50" i="7"/>
  <c r="E49" i="7" s="1"/>
  <c r="G47" i="7"/>
  <c r="E47" i="7"/>
  <c r="G41" i="7"/>
  <c r="F41" i="7" s="1"/>
  <c r="G33" i="7"/>
  <c r="E33" i="7"/>
  <c r="E32" i="7" s="1"/>
  <c r="G69" i="7"/>
  <c r="E69" i="7"/>
  <c r="G67" i="7"/>
  <c r="E67" i="7"/>
  <c r="G19" i="7"/>
  <c r="E19" i="7"/>
  <c r="E18" i="7" s="1"/>
  <c r="E17" i="7" s="1"/>
  <c r="G10" i="7"/>
  <c r="E10" i="7"/>
  <c r="E9" i="7" s="1"/>
  <c r="E8" i="7" s="1"/>
  <c r="E7" i="7" s="1"/>
  <c r="F78" i="7" l="1"/>
  <c r="F69" i="7"/>
  <c r="F98" i="7"/>
  <c r="F102" i="7"/>
  <c r="F67" i="7"/>
  <c r="F33" i="7"/>
  <c r="F10" i="7"/>
  <c r="F60" i="7"/>
  <c r="F64" i="7"/>
  <c r="F111" i="7"/>
  <c r="F19" i="7"/>
  <c r="F54" i="7"/>
  <c r="F82" i="7"/>
  <c r="F106" i="7"/>
  <c r="F47" i="7"/>
  <c r="F25" i="7"/>
  <c r="G88" i="7"/>
  <c r="F50" i="7"/>
  <c r="E81" i="7"/>
  <c r="E80" i="7" s="1"/>
  <c r="G110" i="7"/>
  <c r="F110" i="7" s="1"/>
  <c r="G24" i="7"/>
  <c r="F24" i="7" s="1"/>
  <c r="G49" i="7"/>
  <c r="F49" i="7" s="1"/>
  <c r="G77" i="7"/>
  <c r="F77" i="7" s="1"/>
  <c r="G97" i="7"/>
  <c r="F97" i="7" s="1"/>
  <c r="G9" i="7"/>
  <c r="F9" i="7" s="1"/>
  <c r="G81" i="7"/>
  <c r="G105" i="7"/>
  <c r="F105" i="7" s="1"/>
  <c r="G32" i="7"/>
  <c r="F32" i="7" s="1"/>
  <c r="G101" i="7"/>
  <c r="F101" i="7" s="1"/>
  <c r="G18" i="7"/>
  <c r="F18" i="7" s="1"/>
  <c r="E89" i="7"/>
  <c r="F89" i="7" s="1"/>
  <c r="E40" i="7"/>
  <c r="G53" i="7"/>
  <c r="G40" i="7"/>
  <c r="G59" i="7"/>
  <c r="E59" i="7"/>
  <c r="E66" i="7"/>
  <c r="E53" i="7"/>
  <c r="G66" i="7"/>
  <c r="E96" i="7"/>
  <c r="F40" i="7" l="1"/>
  <c r="F81" i="7"/>
  <c r="F53" i="7"/>
  <c r="F59" i="7"/>
  <c r="F66" i="7"/>
  <c r="E88" i="7"/>
  <c r="G23" i="7"/>
  <c r="G109" i="7"/>
  <c r="G96" i="7"/>
  <c r="F96" i="7" s="1"/>
  <c r="G80" i="7"/>
  <c r="F80" i="7" s="1"/>
  <c r="G76" i="7"/>
  <c r="F76" i="7" s="1"/>
  <c r="G17" i="7"/>
  <c r="G8" i="7"/>
  <c r="F8" i="7" s="1"/>
  <c r="E23" i="7"/>
  <c r="B44" i="8"/>
  <c r="C44" i="8" s="1"/>
  <c r="B50" i="8"/>
  <c r="D50" i="8"/>
  <c r="D26" i="8"/>
  <c r="B26" i="8"/>
  <c r="F34" i="3"/>
  <c r="E34" i="3" s="1"/>
  <c r="D26" i="3"/>
  <c r="B39" i="8"/>
  <c r="D39" i="8"/>
  <c r="D35" i="8" s="1"/>
  <c r="B11" i="8"/>
  <c r="B15" i="8"/>
  <c r="D15" i="8"/>
  <c r="F109" i="7" l="1"/>
  <c r="F88" i="7"/>
  <c r="E16" i="7"/>
  <c r="E15" i="7" s="1"/>
  <c r="E6" i="7" s="1"/>
  <c r="F23" i="7"/>
  <c r="F17" i="7"/>
  <c r="G7" i="7"/>
  <c r="F7" i="7" s="1"/>
  <c r="C50" i="8"/>
  <c r="C11" i="8"/>
  <c r="C26" i="8"/>
  <c r="C39" i="8"/>
  <c r="C35" i="8" s="1"/>
  <c r="C15" i="8"/>
  <c r="D54" i="8"/>
  <c r="B54" i="8"/>
  <c r="B52" i="8"/>
  <c r="D52" i="8"/>
  <c r="B42" i="8"/>
  <c r="D42" i="8"/>
  <c r="C42" i="8" s="1"/>
  <c r="B36" i="8"/>
  <c r="D36" i="8"/>
  <c r="B28" i="8"/>
  <c r="D28" i="8"/>
  <c r="B20" i="8"/>
  <c r="D20" i="8"/>
  <c r="C20" i="8" s="1"/>
  <c r="B18" i="8"/>
  <c r="D18" i="8"/>
  <c r="D34" i="3"/>
  <c r="D11" i="5"/>
  <c r="B11" i="5"/>
  <c r="B10" i="5" s="1"/>
  <c r="B10" i="8" l="1"/>
  <c r="C36" i="8"/>
  <c r="D10" i="5"/>
  <c r="C10" i="5" s="1"/>
  <c r="C11" i="5"/>
  <c r="C54" i="8"/>
  <c r="C28" i="8"/>
  <c r="C18" i="8"/>
  <c r="C52" i="8"/>
  <c r="D46" i="8"/>
  <c r="D10" i="8"/>
  <c r="B46" i="8"/>
  <c r="F26" i="3"/>
  <c r="F32" i="3"/>
  <c r="E32" i="3" s="1"/>
  <c r="D32" i="3"/>
  <c r="C10" i="8" l="1"/>
  <c r="C46" i="8"/>
  <c r="E26" i="3"/>
  <c r="F25" i="3"/>
  <c r="D25" i="3"/>
  <c r="D36" i="3" s="1"/>
  <c r="E25" i="3" l="1"/>
  <c r="F36" i="3"/>
  <c r="E36" i="3" s="1"/>
  <c r="F17" i="3"/>
  <c r="E17" i="3" s="1"/>
  <c r="F11" i="3"/>
  <c r="D11" i="3"/>
  <c r="D19" i="3"/>
  <c r="D17" i="3"/>
  <c r="G85" i="7" l="1"/>
  <c r="E11" i="3"/>
  <c r="D10" i="3"/>
  <c r="D21" i="3" s="1"/>
  <c r="F10" i="3"/>
  <c r="G84" i="7" l="1"/>
  <c r="G16" i="7" s="1"/>
  <c r="F16" i="7" s="1"/>
  <c r="F21" i="3"/>
  <c r="E21" i="3" s="1"/>
  <c r="E10" i="3"/>
  <c r="F37" i="10"/>
  <c r="G34" i="10" s="1"/>
  <c r="G37" i="10" s="1"/>
  <c r="H34" i="10" s="1"/>
  <c r="H37" i="10" s="1"/>
  <c r="H21" i="10"/>
  <c r="G21" i="10"/>
  <c r="H11" i="10"/>
  <c r="F11" i="10"/>
  <c r="H8" i="10"/>
  <c r="G8" i="10" s="1"/>
  <c r="F8" i="10"/>
  <c r="G11" i="10" l="1"/>
  <c r="G14" i="10" s="1"/>
  <c r="F14" i="10"/>
  <c r="H14" i="10"/>
  <c r="H22" i="10" s="1"/>
  <c r="H28" i="10" l="1"/>
  <c r="H29" i="10" s="1"/>
  <c r="G22" i="10"/>
  <c r="G15" i="7"/>
  <c r="F15" i="7" s="1"/>
  <c r="F22" i="10"/>
  <c r="F28" i="10" s="1"/>
  <c r="F29" i="10" s="1"/>
  <c r="G6" i="7" l="1"/>
  <c r="F6" i="7" s="1"/>
</calcChain>
</file>

<file path=xl/sharedStrings.xml><?xml version="1.0" encoding="utf-8"?>
<sst xmlns="http://schemas.openxmlformats.org/spreadsheetml/2006/main" count="331" uniqueCount="166">
  <si>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</si>
  <si>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</si>
  <si>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</si>
  <si>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</si>
  <si>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</si>
  <si>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</si>
  <si>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</si>
  <si>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</si>
  <si>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</si>
  <si>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</si>
  <si>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</si>
  <si>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</si>
  <si>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</si>
  <si>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</si>
  <si>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</si>
  <si>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</si>
  <si>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</si>
  <si>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</si>
  <si>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</si>
  <si>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</si>
  <si>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</si>
  <si>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</si>
  <si>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</si>
  <si>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</si>
  <si>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</si>
  <si>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</si>
  <si>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</si>
  <si>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</si>
  <si>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</si>
  <si>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</si>
  <si>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</si>
  <si>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</si>
  <si>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</si>
  <si>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</si>
  <si>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</si>
  <si>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</si>
  <si>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</si>
  <si>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</si>
  <si>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</si>
  <si>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</si>
  <si>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</si>
  <si>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</si>
  <si>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</si>
  <si>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</si>
  <si>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</si>
  <si>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</si>
  <si>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</si>
  <si>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</si>
  <si>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</si>
  <si>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</si>
  <si>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</si>
  <si>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</si>
  <si>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</si>
  <si>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</si>
  <si>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</si>
  <si>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</si>
  <si>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</si>
  <si>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JO1</t>
  </si>
  <si>
    <t>Izvor financiranja 1.3.</t>
  </si>
  <si>
    <t>Glavni program: OBRAZOVANJE</t>
  </si>
  <si>
    <t>Program: OSNOVNO OBRAZOVANJE-ZAKONSKI STANDARD</t>
  </si>
  <si>
    <t>REDOVNI POSLOVI USTANOVA OSNOVNOG OBRAZOVANJA</t>
  </si>
  <si>
    <t>Decentralizacija</t>
  </si>
  <si>
    <t>Financijski rashodi</t>
  </si>
  <si>
    <t>Vlastiti izvori</t>
  </si>
  <si>
    <t>Izvor financiranja 1.1.</t>
  </si>
  <si>
    <t xml:space="preserve">Program: DOPUNSKI NASTAVNI I VANNASTAVNI PROGRAM ŠKOLA I OBRAZ.INSTITUCIJA  KZŽ </t>
  </si>
  <si>
    <t>DOPUNSKI NASTAVNI I VANNASTAVNI PROGRAM ŠKOLA I OBR.INSTITUCIJA</t>
  </si>
  <si>
    <t>Opći prihodi i primici-izvorna sredstva KZŽ</t>
  </si>
  <si>
    <t>A 102006</t>
  </si>
  <si>
    <t>PROGRAM GRAĐANSKOG ODGOJA U ŠKOLAMA</t>
  </si>
  <si>
    <t>Dopunska sredstva za materijalne rashode i opremu škole</t>
  </si>
  <si>
    <t>Izvor financiranja 5.7.</t>
  </si>
  <si>
    <t>Ministarstvo - prijenos EU KZŽ</t>
  </si>
  <si>
    <t>Financiranje-ostali rashodi OŠ</t>
  </si>
  <si>
    <t>Donacija PK</t>
  </si>
  <si>
    <t>Izvor financiranja 3.1.1.</t>
  </si>
  <si>
    <t>Vlastiti prihodi PK</t>
  </si>
  <si>
    <t>Ostali rashodi</t>
  </si>
  <si>
    <t>Izvor financiranja 4.3.1.</t>
  </si>
  <si>
    <t>Posebne namjene PK</t>
  </si>
  <si>
    <t>Izvor financiranja 5.2.1.</t>
  </si>
  <si>
    <t>Ministarstvo PK</t>
  </si>
  <si>
    <t>Naknade</t>
  </si>
  <si>
    <t>Izvor financiranja 5.4.1.</t>
  </si>
  <si>
    <t>JLS PK</t>
  </si>
  <si>
    <t>Izvor financiranja 5.7.1.</t>
  </si>
  <si>
    <t>Ministarstvo-prijenos EU PK</t>
  </si>
  <si>
    <t xml:space="preserve"> </t>
  </si>
  <si>
    <t>Naknade građanima i kućanstvima</t>
  </si>
  <si>
    <t>Prihodi od upravnih i administrativnih pristojbi, pristojbi po posebnim propisima i naknada</t>
  </si>
  <si>
    <t>Rezultat poslovanja</t>
  </si>
  <si>
    <t>Prihodi od imovine</t>
  </si>
  <si>
    <t>Prihodi od prodaje proizvoda i robe te pruženih usluga i prihodi od donacija te povrati po protestiranim jamstvima</t>
  </si>
  <si>
    <t xml:space="preserve">  1.1. Opći prihodi i primici</t>
  </si>
  <si>
    <t xml:space="preserve">  1.3. Decentralizacija</t>
  </si>
  <si>
    <t>4.3.1. Posebne namjene</t>
  </si>
  <si>
    <t xml:space="preserve">5.2.1. Ministarstvo </t>
  </si>
  <si>
    <t>5.4.1.  JLS</t>
  </si>
  <si>
    <t xml:space="preserve">7 Prihodi od prodaje nefinancijske imovine </t>
  </si>
  <si>
    <t>7.1.1. Prihodi od prodaje nefinancijske imovine</t>
  </si>
  <si>
    <t>5.7. Ministarstvo prijenos EU KZŽ</t>
  </si>
  <si>
    <t>3.1.1. Vlastiti prihodi</t>
  </si>
  <si>
    <t>5.7.1.Ministarstvo -prijenos EU</t>
  </si>
  <si>
    <t>09 Obrazovanje</t>
  </si>
  <si>
    <t xml:space="preserve">091 Predškolsko i osnovno obrazovanje </t>
  </si>
  <si>
    <t>096 Dodatne usluge u obrazovanju</t>
  </si>
  <si>
    <t>Plan za 2025.</t>
  </si>
  <si>
    <t>Plan 2025.</t>
  </si>
  <si>
    <t>RASHODI UKUPNO + MANJAK</t>
  </si>
  <si>
    <t>5 Ministarstvo prijenos EU KZŽ</t>
  </si>
  <si>
    <t>Izvor financiranja 95</t>
  </si>
  <si>
    <t>Ministarstvo-prijenos EU PK -višak</t>
  </si>
  <si>
    <t>Izvor financiranja 5.2.</t>
  </si>
  <si>
    <t>Ministarstvo -  KZŽ</t>
  </si>
  <si>
    <t>Opći prihodi i primici- KZŽ</t>
  </si>
  <si>
    <t>Projekt Baltazar 8</t>
  </si>
  <si>
    <t xml:space="preserve">5.2 Ministarstvo KZŽ </t>
  </si>
  <si>
    <t>91. Opći prihodi i primici</t>
  </si>
  <si>
    <t>95. Ministarstvo prijenos EU KZŽ</t>
  </si>
  <si>
    <t>93 Vlastiti prihodi</t>
  </si>
  <si>
    <t>94 Posebne namjene</t>
  </si>
  <si>
    <t xml:space="preserve">95. Ministarstvo </t>
  </si>
  <si>
    <t>95 JLS</t>
  </si>
  <si>
    <t>95.Ministarstvo -prijennos EU</t>
  </si>
  <si>
    <t>97 Prihodi od prodaje nefinanc.imovine</t>
  </si>
  <si>
    <t>5.2 Ministarstvo KZŽ</t>
  </si>
  <si>
    <t>9 Rezultat</t>
  </si>
  <si>
    <t>A1 .PRIHODI I RASHODI PREMA EKONOMSKOJ KLASIFIKACIJI</t>
  </si>
  <si>
    <t>A2. PRIHODI I RASHODI  PREMA IZVORIMA FINANCIRANJA</t>
  </si>
  <si>
    <t>6 Donacija</t>
  </si>
  <si>
    <t>6.2.1. Donacija</t>
  </si>
  <si>
    <t>A101701</t>
  </si>
  <si>
    <t xml:space="preserve">Program: DOPUNSKI NASTAVNI I VANNASTAVNI PROGRAM ŠKOLA I OBRAZ.INSTITUCIJA  KZŽ   </t>
  </si>
  <si>
    <t xml:space="preserve">1020 KZŽ </t>
  </si>
  <si>
    <t>A102001</t>
  </si>
  <si>
    <t>A 102002</t>
  </si>
  <si>
    <t>A102009</t>
  </si>
  <si>
    <t>FOTONAPON PPA</t>
  </si>
  <si>
    <t>T102001</t>
  </si>
  <si>
    <t>T102007</t>
  </si>
  <si>
    <t>Projekt Školska shema 7</t>
  </si>
  <si>
    <t>T102008</t>
  </si>
  <si>
    <t>Izvor financiranja 6.2.1.</t>
  </si>
  <si>
    <t>B.  RAČUN FINANCIRANJA</t>
  </si>
  <si>
    <t>B1. RAČUN FINANCIRANJA PREMA EKONOMSKOJ KLASIFIKACIJI</t>
  </si>
  <si>
    <t>A3. RASHODI PREMA FUNKCIJSKOJ KLASIFIKACIJI</t>
  </si>
  <si>
    <t>PRIHODI UKUPNO + VIŠAK</t>
  </si>
  <si>
    <t>Povećanje/smanjenje</t>
  </si>
  <si>
    <t>I izmjena za 2025.</t>
  </si>
  <si>
    <t>96 Donacija</t>
  </si>
  <si>
    <t>Donacija PK -višak</t>
  </si>
  <si>
    <t>Vlastiti prihodi PK - višak</t>
  </si>
  <si>
    <t>Posebne namjene PK - višak</t>
  </si>
  <si>
    <t>Izvor financiranja 94</t>
  </si>
  <si>
    <t>Izvor financiranja 93</t>
  </si>
  <si>
    <t>Izvor financiranja 96</t>
  </si>
  <si>
    <t>A102010</t>
  </si>
  <si>
    <t>ŽUPANIJA -PRIJATELJ DJECE</t>
  </si>
  <si>
    <t>KLASA:400-02/25-01/1</t>
  </si>
  <si>
    <t xml:space="preserve">  1.1. Opći prihodi i primici-participativni  dječji proračun 639</t>
  </si>
  <si>
    <t>URBROJ:2140-65-05/1-25-11</t>
  </si>
  <si>
    <t>U Humu na Sutli, 31.03.2025.</t>
  </si>
  <si>
    <t>Dunja Špoljar</t>
  </si>
  <si>
    <t>Predsjednica Školskog odbora</t>
  </si>
  <si>
    <t xml:space="preserve"> 1. IZMJENA I DOPUNA FINANCIJSKOG PLANA OSNOVNE ŠKOLE VIKTORA KOVAČIĆA 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</si>
</sst>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charset val="238"/>
      <scheme val="minor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0" fontId="21" fillId="2" borderId="4" xfId="0" applyFont="1" applyFill="1" applyBorder="1" applyAlignment="1">
      <alignment horizontal="left" vertical="center" wrapText="1"/>
    </xf>
    <xf numFmtId="2" fontId="3" fillId="2" borderId="6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3" fillId="0" borderId="0" xfId="0" applyNumberFormat="1" applyFont="1" applyAlignment="1">
      <alignment vertical="center" wrapText="1"/>
    </xf>
    <xf numFmtId="2" fontId="3" fillId="2" borderId="3" xfId="0" applyNumberFormat="1" applyFont="1" applyFill="1" applyBorder="1" applyAlignment="1">
      <alignment horizontal="right" wrapText="1"/>
    </xf>
    <xf numFmtId="2" fontId="3" fillId="2" borderId="4" xfId="0" applyNumberFormat="1" applyFont="1" applyFill="1" applyBorder="1" applyAlignment="1">
      <alignment horizontal="right"/>
    </xf>
    <xf numFmtId="2" fontId="6" fillId="2" borderId="4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/>
    </xf>
    <xf numFmtId="0" fontId="1" fillId="0" borderId="0" xfId="0" applyFont="1"/>
    <xf numFmtId="2" fontId="24" fillId="2" borderId="3" xfId="0" applyNumberFormat="1" applyFont="1" applyFill="1" applyBorder="1" applyAlignment="1">
      <alignment horizontal="right"/>
    </xf>
    <xf numFmtId="2" fontId="6" fillId="0" borderId="3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11" fillId="0" borderId="0" xfId="0" applyNumberFormat="1" applyFont="1" applyAlignment="1">
      <alignment wrapText="1"/>
    </xf>
    <xf numFmtId="2" fontId="9" fillId="4" borderId="1" xfId="0" quotePrefix="1" applyNumberFormat="1" applyFont="1" applyFill="1" applyBorder="1" applyAlignment="1">
      <alignment horizontal="right"/>
    </xf>
    <xf numFmtId="2" fontId="9" fillId="3" borderId="1" xfId="0" quotePrefix="1" applyNumberFormat="1" applyFont="1" applyFill="1" applyBorder="1" applyAlignment="1">
      <alignment horizontal="right"/>
    </xf>
    <xf numFmtId="2" fontId="17" fillId="0" borderId="0" xfId="0" applyNumberFormat="1" applyFont="1" applyAlignment="1">
      <alignment wrapText="1"/>
    </xf>
    <xf numFmtId="2" fontId="6" fillId="3" borderId="1" xfId="0" quotePrefix="1" applyNumberFormat="1" applyFont="1" applyFill="1" applyBorder="1" applyAlignment="1">
      <alignment horizontal="right"/>
    </xf>
    <xf numFmtId="2" fontId="3" fillId="0" borderId="0" xfId="0" applyNumberFormat="1" applyFont="1"/>
    <xf numFmtId="2" fontId="7" fillId="0" borderId="0" xfId="0" applyNumberFormat="1" applyFont="1"/>
    <xf numFmtId="2" fontId="15" fillId="0" borderId="5" xfId="0" applyNumberFormat="1" applyFont="1" applyBorder="1" applyAlignment="1">
      <alignment horizontal="right" vertical="center"/>
    </xf>
    <xf numFmtId="2" fontId="6" fillId="0" borderId="3" xfId="0" applyNumberFormat="1" applyFont="1" applyBorder="1" applyAlignment="1">
      <alignment horizontal="right" wrapText="1"/>
    </xf>
    <xf numFmtId="2" fontId="9" fillId="4" borderId="3" xfId="0" applyNumberFormat="1" applyFont="1" applyFill="1" applyBorder="1" applyAlignment="1">
      <alignment horizontal="right" wrapText="1"/>
    </xf>
    <xf numFmtId="2" fontId="9" fillId="3" borderId="3" xfId="0" quotePrefix="1" applyNumberFormat="1" applyFont="1" applyFill="1" applyBorder="1" applyAlignment="1">
      <alignment horizontal="right"/>
    </xf>
    <xf numFmtId="2" fontId="6" fillId="3" borderId="3" xfId="0" quotePrefix="1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 wrapText="1"/>
    </xf>
    <xf numFmtId="2" fontId="6" fillId="0" borderId="3" xfId="0" applyNumberFormat="1" applyFont="1" applyBorder="1" applyAlignment="1">
      <alignment vertical="center" wrapText="1"/>
    </xf>
    <xf numFmtId="0" fontId="26" fillId="2" borderId="3" xfId="0" applyFont="1" applyFill="1" applyBorder="1" applyAlignment="1">
      <alignment horizontal="left" vertical="center" wrapText="1"/>
    </xf>
    <xf numFmtId="0" fontId="27" fillId="2" borderId="3" xfId="0" quotePrefix="1" applyFont="1" applyFill="1" applyBorder="1" applyAlignment="1">
      <alignment horizontal="left" vertical="center"/>
    </xf>
    <xf numFmtId="16" fontId="3" fillId="0" borderId="3" xfId="0" applyNumberFormat="1" applyFont="1" applyBorder="1" applyAlignment="1">
      <alignment horizontal="left" vertical="center" wrapText="1"/>
    </xf>
    <xf numFmtId="2" fontId="24" fillId="2" borderId="4" xfId="0" applyNumberFormat="1" applyFont="1" applyFill="1" applyBorder="1" applyAlignment="1">
      <alignment horizontal="right"/>
    </xf>
    <xf numFmtId="2" fontId="3" fillId="2" borderId="4" xfId="0" applyNumberFormat="1" applyFont="1" applyFill="1" applyBorder="1" applyAlignment="1">
      <alignment horizontal="right" wrapText="1"/>
    </xf>
    <xf numFmtId="16" fontId="7" fillId="2" borderId="3" xfId="0" quotePrefix="1" applyNumberFormat="1" applyFont="1" applyFill="1" applyBorder="1" applyAlignment="1">
      <alignment vertical="center"/>
    </xf>
    <xf numFmtId="2" fontId="20" fillId="2" borderId="4" xfId="0" applyNumberFormat="1" applyFont="1" applyFill="1" applyBorder="1" applyAlignment="1">
      <alignment horizontal="right"/>
    </xf>
    <xf numFmtId="2" fontId="6" fillId="0" borderId="3" xfId="0" applyNumberFormat="1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right" wrapText="1"/>
    </xf>
    <xf numFmtId="0" fontId="1" fillId="0" borderId="3" xfId="0" applyFont="1" applyBorder="1"/>
    <xf numFmtId="2" fontId="0" fillId="0" borderId="3" xfId="0" applyNumberFormat="1" applyBorder="1"/>
    <xf numFmtId="0" fontId="28" fillId="2" borderId="4" xfId="0" applyFont="1" applyFill="1" applyBorder="1" applyAlignment="1">
      <alignment horizontal="left" vertical="center" wrapText="1"/>
    </xf>
    <xf numFmtId="2" fontId="6" fillId="2" borderId="6" xfId="0" applyNumberFormat="1" applyFont="1" applyFill="1" applyBorder="1" applyAlignment="1">
      <alignment horizontal="right"/>
    </xf>
    <xf numFmtId="2" fontId="20" fillId="2" borderId="3" xfId="0" applyNumberFormat="1" applyFont="1" applyFill="1" applyBorder="1" applyAlignment="1">
      <alignment horizontal="right"/>
    </xf>
    <xf numFmtId="0" fontId="20" fillId="2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2" fontId="6" fillId="5" borderId="3" xfId="0" applyNumberFormat="1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6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0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Normal="100" workbookViewId="0">
      <selection sqref="A1:H1"/>
    </sheetView>
  </sheetViews>
  <sheetFormatPr defaultRowHeight="15" x14ac:dyDescent="0.25"/>
  <cols>
    <col min="5" max="5" width="25.28515625" customWidth="1"/>
    <col min="6" max="8" width="25.28515625" style="57" customWidth="1"/>
  </cols>
  <sheetData>
    <row r="1" spans="1:8" ht="42" customHeight="1" x14ac:dyDescent="0.25">
      <c r="A1" s="110" t="s">
        <v>165</v>
      </c>
      <c r="B1" s="111"/>
      <c r="C1" s="111"/>
      <c r="D1" s="111"/>
      <c r="E1" s="111"/>
      <c r="F1" s="111"/>
      <c r="G1" s="111"/>
      <c r="H1" s="111"/>
    </row>
    <row r="2" spans="1:8" ht="18" x14ac:dyDescent="0.25">
      <c r="A2" s="3"/>
      <c r="B2" s="3"/>
      <c r="C2" s="3"/>
      <c r="D2" s="3"/>
      <c r="E2" s="3"/>
      <c r="F2" s="55"/>
      <c r="G2" s="55"/>
      <c r="H2" s="55"/>
    </row>
    <row r="3" spans="1:8" ht="15.75" x14ac:dyDescent="0.25">
      <c r="A3" s="112" t="s">
        <v>17</v>
      </c>
      <c r="B3" s="112"/>
      <c r="C3" s="112"/>
      <c r="D3" s="112"/>
      <c r="E3" s="112"/>
      <c r="F3" s="112"/>
      <c r="G3" s="113"/>
      <c r="H3" s="113"/>
    </row>
    <row r="4" spans="1:8" ht="18" x14ac:dyDescent="0.25">
      <c r="A4" s="3"/>
      <c r="B4" s="3"/>
      <c r="C4" s="3"/>
      <c r="D4" s="3"/>
      <c r="E4" s="3"/>
      <c r="F4" s="55"/>
      <c r="G4" s="58"/>
      <c r="H4" s="58"/>
    </row>
    <row r="5" spans="1:8" ht="15.75" x14ac:dyDescent="0.25">
      <c r="A5" s="112" t="s">
        <v>23</v>
      </c>
      <c r="B5" s="114"/>
      <c r="C5" s="114"/>
      <c r="D5" s="114"/>
      <c r="E5" s="114"/>
      <c r="F5" s="114"/>
      <c r="G5" s="114"/>
      <c r="H5" s="114"/>
    </row>
    <row r="6" spans="1:8" ht="18" x14ac:dyDescent="0.25">
      <c r="A6" s="1"/>
      <c r="B6" s="2"/>
      <c r="C6" s="2"/>
      <c r="D6" s="2"/>
      <c r="E6" s="5"/>
      <c r="F6" s="69"/>
      <c r="G6" s="69"/>
      <c r="H6" s="80" t="s">
        <v>30</v>
      </c>
    </row>
    <row r="7" spans="1:8" x14ac:dyDescent="0.25">
      <c r="A7" s="22"/>
      <c r="B7" s="23"/>
      <c r="C7" s="23"/>
      <c r="D7" s="24"/>
      <c r="E7" s="25"/>
      <c r="F7" s="70" t="s">
        <v>107</v>
      </c>
      <c r="G7" s="70" t="s">
        <v>148</v>
      </c>
      <c r="H7" s="70" t="s">
        <v>149</v>
      </c>
    </row>
    <row r="8" spans="1:8" x14ac:dyDescent="0.25">
      <c r="A8" s="115" t="s">
        <v>0</v>
      </c>
      <c r="B8" s="116"/>
      <c r="C8" s="116"/>
      <c r="D8" s="116"/>
      <c r="E8" s="117"/>
      <c r="F8" s="71">
        <f t="shared" ref="F8:H8" si="0">F9+F10</f>
        <v>2010438.08</v>
      </c>
      <c r="G8" s="71">
        <f>H8-F8</f>
        <v>181563.81000000006</v>
      </c>
      <c r="H8" s="71">
        <f t="shared" si="0"/>
        <v>2192001.89</v>
      </c>
    </row>
    <row r="9" spans="1:8" x14ac:dyDescent="0.25">
      <c r="A9" s="118" t="s">
        <v>31</v>
      </c>
      <c r="B9" s="119"/>
      <c r="C9" s="119"/>
      <c r="D9" s="119"/>
      <c r="E9" s="109"/>
      <c r="F9" s="72">
        <v>2010438.08</v>
      </c>
      <c r="G9" s="71">
        <f t="shared" ref="G9:G13" si="1">H9-F9</f>
        <v>181563.81000000006</v>
      </c>
      <c r="H9" s="72">
        <v>2192001.89</v>
      </c>
    </row>
    <row r="10" spans="1:8" x14ac:dyDescent="0.25">
      <c r="A10" s="108" t="s">
        <v>32</v>
      </c>
      <c r="B10" s="109"/>
      <c r="C10" s="109"/>
      <c r="D10" s="109"/>
      <c r="E10" s="109"/>
      <c r="F10" s="72">
        <v>0</v>
      </c>
      <c r="G10" s="71">
        <f t="shared" si="1"/>
        <v>0</v>
      </c>
      <c r="H10" s="72">
        <v>0</v>
      </c>
    </row>
    <row r="11" spans="1:8" x14ac:dyDescent="0.25">
      <c r="A11" s="26" t="s">
        <v>1</v>
      </c>
      <c r="B11" s="34"/>
      <c r="C11" s="34"/>
      <c r="D11" s="34"/>
      <c r="E11" s="34"/>
      <c r="F11" s="71">
        <f t="shared" ref="F11:H11" si="2">F12+F13</f>
        <v>2008258.08</v>
      </c>
      <c r="G11" s="71">
        <f t="shared" si="1"/>
        <v>185935.44999999972</v>
      </c>
      <c r="H11" s="71">
        <f t="shared" si="2"/>
        <v>2194193.5299999998</v>
      </c>
    </row>
    <row r="12" spans="1:8" x14ac:dyDescent="0.25">
      <c r="A12" s="120" t="s">
        <v>33</v>
      </c>
      <c r="B12" s="119"/>
      <c r="C12" s="119"/>
      <c r="D12" s="119"/>
      <c r="E12" s="119"/>
      <c r="F12" s="72">
        <v>1973578.08</v>
      </c>
      <c r="G12" s="71">
        <f t="shared" si="1"/>
        <v>186750.44999999972</v>
      </c>
      <c r="H12" s="81">
        <v>2160328.5299999998</v>
      </c>
    </row>
    <row r="13" spans="1:8" x14ac:dyDescent="0.25">
      <c r="A13" s="108" t="s">
        <v>34</v>
      </c>
      <c r="B13" s="109"/>
      <c r="C13" s="109"/>
      <c r="D13" s="109"/>
      <c r="E13" s="109"/>
      <c r="F13" s="72">
        <v>34680</v>
      </c>
      <c r="G13" s="71">
        <f t="shared" si="1"/>
        <v>-815</v>
      </c>
      <c r="H13" s="81">
        <v>33865</v>
      </c>
    </row>
    <row r="14" spans="1:8" x14ac:dyDescent="0.25">
      <c r="A14" s="121" t="s">
        <v>49</v>
      </c>
      <c r="B14" s="116"/>
      <c r="C14" s="116"/>
      <c r="D14" s="116"/>
      <c r="E14" s="116"/>
      <c r="F14" s="71">
        <f t="shared" ref="F14:H14" si="3">F8-F11</f>
        <v>2180</v>
      </c>
      <c r="G14" s="71">
        <f t="shared" si="3"/>
        <v>-4371.6399999996647</v>
      </c>
      <c r="H14" s="71">
        <f t="shared" si="3"/>
        <v>-2191.6399999996647</v>
      </c>
    </row>
    <row r="15" spans="1:8" ht="18" x14ac:dyDescent="0.25">
      <c r="A15" s="3"/>
      <c r="B15" s="17"/>
      <c r="C15" s="17"/>
      <c r="D15" s="17"/>
      <c r="E15" s="17"/>
      <c r="F15" s="78"/>
      <c r="G15" s="78"/>
      <c r="H15" s="78"/>
    </row>
    <row r="16" spans="1:8" ht="15.75" x14ac:dyDescent="0.25">
      <c r="A16" s="112" t="s">
        <v>24</v>
      </c>
      <c r="B16" s="114"/>
      <c r="C16" s="114"/>
      <c r="D16" s="114"/>
      <c r="E16" s="114"/>
      <c r="F16" s="114"/>
      <c r="G16" s="114"/>
      <c r="H16" s="114"/>
    </row>
    <row r="17" spans="1:8" ht="18" x14ac:dyDescent="0.25">
      <c r="A17" s="3"/>
      <c r="B17" s="17"/>
      <c r="C17" s="17"/>
      <c r="D17" s="17"/>
      <c r="E17" s="17"/>
      <c r="F17" s="78"/>
      <c r="G17" s="78"/>
      <c r="H17" s="78"/>
    </row>
    <row r="18" spans="1:8" x14ac:dyDescent="0.25">
      <c r="A18" s="22"/>
      <c r="B18" s="23"/>
      <c r="C18" s="23"/>
      <c r="D18" s="24"/>
      <c r="E18" s="25"/>
      <c r="F18" s="70" t="s">
        <v>107</v>
      </c>
      <c r="G18" s="70" t="s">
        <v>148</v>
      </c>
      <c r="H18" s="70" t="s">
        <v>149</v>
      </c>
    </row>
    <row r="19" spans="1:8" x14ac:dyDescent="0.25">
      <c r="A19" s="108" t="s">
        <v>35</v>
      </c>
      <c r="B19" s="109"/>
      <c r="C19" s="109"/>
      <c r="D19" s="109"/>
      <c r="E19" s="109"/>
      <c r="F19" s="72" t="s">
        <v>88</v>
      </c>
      <c r="G19" s="72"/>
      <c r="H19" s="81"/>
    </row>
    <row r="20" spans="1:8" x14ac:dyDescent="0.25">
      <c r="A20" s="108" t="s">
        <v>36</v>
      </c>
      <c r="B20" s="109"/>
      <c r="C20" s="109"/>
      <c r="D20" s="109"/>
      <c r="E20" s="109"/>
      <c r="F20" s="72"/>
      <c r="G20" s="72"/>
      <c r="H20" s="81"/>
    </row>
    <row r="21" spans="1:8" x14ac:dyDescent="0.25">
      <c r="A21" s="121" t="s">
        <v>2</v>
      </c>
      <c r="B21" s="116"/>
      <c r="C21" s="116"/>
      <c r="D21" s="116"/>
      <c r="E21" s="116"/>
      <c r="F21" s="71">
        <v>0</v>
      </c>
      <c r="G21" s="71">
        <f t="shared" ref="G21:H21" si="4">G19-G20</f>
        <v>0</v>
      </c>
      <c r="H21" s="71">
        <f t="shared" si="4"/>
        <v>0</v>
      </c>
    </row>
    <row r="22" spans="1:8" x14ac:dyDescent="0.25">
      <c r="A22" s="121" t="s">
        <v>50</v>
      </c>
      <c r="B22" s="116"/>
      <c r="C22" s="116"/>
      <c r="D22" s="116"/>
      <c r="E22" s="116"/>
      <c r="F22" s="71">
        <f t="shared" ref="F22" si="5">F14+F21</f>
        <v>2180</v>
      </c>
      <c r="G22" s="71">
        <f>H22-F22</f>
        <v>-4371.6399999996647</v>
      </c>
      <c r="H22" s="71">
        <f t="shared" ref="H22" si="6">H14+H21</f>
        <v>-2191.6399999996647</v>
      </c>
    </row>
    <row r="23" spans="1:8" ht="18" x14ac:dyDescent="0.25">
      <c r="A23" s="16"/>
      <c r="B23" s="17"/>
      <c r="C23" s="17"/>
      <c r="D23" s="17"/>
      <c r="E23" s="17"/>
      <c r="F23" s="78"/>
      <c r="G23" s="78"/>
      <c r="H23" s="78"/>
    </row>
    <row r="24" spans="1:8" ht="15.75" x14ac:dyDescent="0.25">
      <c r="A24" s="112" t="s">
        <v>51</v>
      </c>
      <c r="B24" s="114"/>
      <c r="C24" s="114"/>
      <c r="D24" s="114"/>
      <c r="E24" s="114"/>
      <c r="F24" s="114"/>
      <c r="G24" s="114"/>
      <c r="H24" s="114"/>
    </row>
    <row r="25" spans="1:8" ht="15.75" x14ac:dyDescent="0.25">
      <c r="A25" s="32"/>
      <c r="B25" s="33"/>
      <c r="C25" s="33"/>
      <c r="D25" s="33"/>
      <c r="E25" s="33"/>
      <c r="F25" s="73"/>
      <c r="G25" s="73"/>
      <c r="H25" s="73"/>
    </row>
    <row r="26" spans="1:8" x14ac:dyDescent="0.25">
      <c r="A26" s="22"/>
      <c r="B26" s="23"/>
      <c r="C26" s="23"/>
      <c r="D26" s="24"/>
      <c r="E26" s="25"/>
      <c r="F26" s="70" t="s">
        <v>107</v>
      </c>
      <c r="G26" s="70" t="s">
        <v>148</v>
      </c>
      <c r="H26" s="70" t="s">
        <v>149</v>
      </c>
    </row>
    <row r="27" spans="1:8" ht="15" customHeight="1" x14ac:dyDescent="0.25">
      <c r="A27" s="124" t="s">
        <v>52</v>
      </c>
      <c r="B27" s="125"/>
      <c r="C27" s="125"/>
      <c r="D27" s="125"/>
      <c r="E27" s="126"/>
      <c r="F27" s="74">
        <v>-2180</v>
      </c>
      <c r="G27" s="74">
        <f>H27-F27</f>
        <v>4371.6399999999994</v>
      </c>
      <c r="H27" s="82">
        <v>2191.64</v>
      </c>
    </row>
    <row r="28" spans="1:8" ht="15" customHeight="1" x14ac:dyDescent="0.25">
      <c r="A28" s="121" t="s">
        <v>53</v>
      </c>
      <c r="B28" s="116"/>
      <c r="C28" s="116"/>
      <c r="D28" s="116"/>
      <c r="E28" s="116"/>
      <c r="F28" s="83">
        <f t="shared" ref="F28:H28" si="7">F22+F27</f>
        <v>0</v>
      </c>
      <c r="G28" s="83" t="s">
        <v>88</v>
      </c>
      <c r="H28" s="83">
        <f t="shared" si="7"/>
        <v>3.3514879760332406E-10</v>
      </c>
    </row>
    <row r="29" spans="1:8" ht="45" customHeight="1" x14ac:dyDescent="0.25">
      <c r="A29" s="115" t="s">
        <v>54</v>
      </c>
      <c r="B29" s="127"/>
      <c r="C29" s="127"/>
      <c r="D29" s="127"/>
      <c r="E29" s="128"/>
      <c r="F29" s="75">
        <f t="shared" ref="F29:H29" si="8">F14+F21+F27-F28</f>
        <v>0</v>
      </c>
      <c r="G29" s="75">
        <v>0</v>
      </c>
      <c r="H29" s="83">
        <f t="shared" si="8"/>
        <v>0</v>
      </c>
    </row>
    <row r="30" spans="1:8" ht="15.75" x14ac:dyDescent="0.25">
      <c r="A30" s="35"/>
      <c r="B30" s="36"/>
      <c r="C30" s="36"/>
      <c r="D30" s="36"/>
      <c r="E30" s="36"/>
      <c r="F30" s="76"/>
      <c r="G30" s="76"/>
      <c r="H30" s="76"/>
    </row>
    <row r="31" spans="1:8" ht="15.75" x14ac:dyDescent="0.25">
      <c r="A31" s="129" t="s">
        <v>48</v>
      </c>
      <c r="B31" s="129"/>
      <c r="C31" s="129"/>
      <c r="D31" s="129"/>
      <c r="E31" s="129"/>
      <c r="F31" s="129"/>
      <c r="G31" s="129"/>
      <c r="H31" s="129"/>
    </row>
    <row r="32" spans="1:8" ht="18" x14ac:dyDescent="0.25">
      <c r="A32" s="37"/>
      <c r="B32" s="38"/>
      <c r="C32" s="38"/>
      <c r="D32" s="38"/>
      <c r="E32" s="38"/>
      <c r="F32" s="79"/>
      <c r="G32" s="79"/>
      <c r="H32" s="79"/>
    </row>
    <row r="33" spans="1:8" x14ac:dyDescent="0.25">
      <c r="A33" s="39"/>
      <c r="B33" s="40"/>
      <c r="C33" s="40"/>
      <c r="D33" s="41"/>
      <c r="E33" s="42"/>
      <c r="F33" s="70" t="s">
        <v>107</v>
      </c>
      <c r="G33" s="70" t="s">
        <v>148</v>
      </c>
      <c r="H33" s="70" t="s">
        <v>149</v>
      </c>
    </row>
    <row r="34" spans="1:8" x14ac:dyDescent="0.25">
      <c r="A34" s="124" t="s">
        <v>52</v>
      </c>
      <c r="B34" s="125"/>
      <c r="C34" s="125"/>
      <c r="D34" s="125"/>
      <c r="E34" s="126"/>
      <c r="F34" s="74">
        <v>0</v>
      </c>
      <c r="G34" s="74">
        <f>F37</f>
        <v>0</v>
      </c>
      <c r="H34" s="82">
        <f>G37</f>
        <v>0</v>
      </c>
    </row>
    <row r="35" spans="1:8" ht="28.5" customHeight="1" x14ac:dyDescent="0.25">
      <c r="A35" s="124" t="s">
        <v>55</v>
      </c>
      <c r="B35" s="125"/>
      <c r="C35" s="125"/>
      <c r="D35" s="125"/>
      <c r="E35" s="126"/>
      <c r="F35" s="74">
        <v>0</v>
      </c>
      <c r="G35" s="74">
        <v>0</v>
      </c>
      <c r="H35" s="82">
        <v>0</v>
      </c>
    </row>
    <row r="36" spans="1:8" x14ac:dyDescent="0.25">
      <c r="A36" s="124" t="s">
        <v>56</v>
      </c>
      <c r="B36" s="130"/>
      <c r="C36" s="130"/>
      <c r="D36" s="130"/>
      <c r="E36" s="131"/>
      <c r="F36" s="74">
        <v>0</v>
      </c>
      <c r="G36" s="74">
        <v>0</v>
      </c>
      <c r="H36" s="82">
        <v>0</v>
      </c>
    </row>
    <row r="37" spans="1:8" ht="15" customHeight="1" x14ac:dyDescent="0.25">
      <c r="A37" s="121" t="s">
        <v>53</v>
      </c>
      <c r="B37" s="116"/>
      <c r="C37" s="116"/>
      <c r="D37" s="116"/>
      <c r="E37" s="116"/>
      <c r="F37" s="77">
        <f t="shared" ref="F37:H37" si="9">F34-F35+F36</f>
        <v>0</v>
      </c>
      <c r="G37" s="77">
        <f t="shared" si="9"/>
        <v>0</v>
      </c>
      <c r="H37" s="84">
        <f t="shared" si="9"/>
        <v>0</v>
      </c>
    </row>
    <row r="38" spans="1:8" ht="17.25" customHeight="1" x14ac:dyDescent="0.25"/>
    <row r="39" spans="1:8" x14ac:dyDescent="0.25">
      <c r="A39" s="122"/>
      <c r="B39" s="123"/>
      <c r="C39" s="123"/>
      <c r="D39" s="123"/>
      <c r="E39" s="123"/>
      <c r="F39" s="123"/>
      <c r="G39" s="123"/>
      <c r="H39" s="123"/>
    </row>
    <row r="40" spans="1:8" ht="9" customHeight="1" x14ac:dyDescent="0.25"/>
  </sheetData>
  <mergeCells count="24">
    <mergeCell ref="A39:H39"/>
    <mergeCell ref="A21:E21"/>
    <mergeCell ref="A22:E22"/>
    <mergeCell ref="A24:H24"/>
    <mergeCell ref="A27:E27"/>
    <mergeCell ref="A28:E28"/>
    <mergeCell ref="A29:E29"/>
    <mergeCell ref="A31:H31"/>
    <mergeCell ref="A34:E34"/>
    <mergeCell ref="A35:E35"/>
    <mergeCell ref="A36:E36"/>
    <mergeCell ref="A37:E37"/>
    <mergeCell ref="A20:E20"/>
    <mergeCell ref="A1:H1"/>
    <mergeCell ref="A3:H3"/>
    <mergeCell ref="A5:H5"/>
    <mergeCell ref="A8:E8"/>
    <mergeCell ref="A9:E9"/>
    <mergeCell ref="A10:E10"/>
    <mergeCell ref="A12:E12"/>
    <mergeCell ref="A13:E13"/>
    <mergeCell ref="A14:E14"/>
    <mergeCell ref="A16:H16"/>
    <mergeCell ref="A19:E19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zoomScaleNormal="100" workbookViewId="0">
      <selection sqref="A1:F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5.28515625" customWidth="1"/>
    <col min="4" max="6" width="25.28515625" style="57" customWidth="1"/>
  </cols>
  <sheetData>
    <row r="1" spans="1:8" ht="42" customHeight="1" x14ac:dyDescent="0.25">
      <c r="A1" s="110" t="s">
        <v>165</v>
      </c>
      <c r="B1" s="110"/>
      <c r="C1" s="110"/>
      <c r="D1" s="110"/>
      <c r="E1" s="110"/>
      <c r="F1" s="110"/>
      <c r="G1" s="145"/>
      <c r="H1" s="145"/>
    </row>
    <row r="2" spans="1:8" ht="10.5" customHeight="1" x14ac:dyDescent="0.25">
      <c r="A2" s="3"/>
      <c r="B2" s="3"/>
      <c r="C2" s="3"/>
      <c r="D2" s="55"/>
      <c r="E2" s="55"/>
      <c r="F2" s="55"/>
    </row>
    <row r="3" spans="1:8" ht="9" customHeight="1" x14ac:dyDescent="0.25">
      <c r="A3" s="112"/>
      <c r="B3" s="112"/>
      <c r="C3" s="112"/>
      <c r="D3" s="112"/>
      <c r="E3" s="112"/>
      <c r="F3" s="112"/>
    </row>
    <row r="4" spans="1:8" ht="18" x14ac:dyDescent="0.25">
      <c r="A4" s="3"/>
      <c r="B4" s="3"/>
      <c r="C4" s="3"/>
      <c r="D4" s="55"/>
      <c r="E4" s="58"/>
      <c r="F4" s="58"/>
    </row>
    <row r="5" spans="1:8" ht="18" customHeight="1" x14ac:dyDescent="0.25">
      <c r="A5" s="112" t="s">
        <v>4</v>
      </c>
      <c r="B5" s="112"/>
      <c r="C5" s="112"/>
      <c r="D5" s="112"/>
      <c r="E5" s="112"/>
      <c r="F5" s="112"/>
    </row>
    <row r="6" spans="1:8" ht="18" x14ac:dyDescent="0.25">
      <c r="A6" s="3"/>
      <c r="B6" s="3"/>
      <c r="C6" s="3"/>
      <c r="D6" s="55"/>
      <c r="E6" s="58"/>
      <c r="F6" s="58"/>
    </row>
    <row r="7" spans="1:8" ht="15.75" customHeight="1" x14ac:dyDescent="0.25">
      <c r="A7" s="112" t="s">
        <v>128</v>
      </c>
      <c r="B7" s="112"/>
      <c r="C7" s="112"/>
      <c r="D7" s="112"/>
      <c r="E7" s="112"/>
      <c r="F7" s="112"/>
    </row>
    <row r="8" spans="1:8" ht="18" x14ac:dyDescent="0.25">
      <c r="A8" s="3"/>
      <c r="B8" s="3"/>
      <c r="C8" s="3"/>
      <c r="D8" s="55"/>
      <c r="E8" s="58"/>
      <c r="F8" s="58"/>
    </row>
    <row r="9" spans="1:8" x14ac:dyDescent="0.25">
      <c r="A9" s="15" t="s">
        <v>5</v>
      </c>
      <c r="B9" s="14" t="s">
        <v>6</v>
      </c>
      <c r="C9" s="14" t="s">
        <v>3</v>
      </c>
      <c r="D9" s="56" t="s">
        <v>108</v>
      </c>
      <c r="E9" s="70" t="s">
        <v>148</v>
      </c>
      <c r="F9" s="70" t="s">
        <v>149</v>
      </c>
    </row>
    <row r="10" spans="1:8" x14ac:dyDescent="0.25">
      <c r="A10" s="28"/>
      <c r="B10" s="29"/>
      <c r="C10" s="27" t="s">
        <v>0</v>
      </c>
      <c r="D10" s="68">
        <f t="shared" ref="D10:F10" si="0">D11+D17</f>
        <v>2010438.08</v>
      </c>
      <c r="E10" s="68">
        <f>F10-D10</f>
        <v>181563.81000000006</v>
      </c>
      <c r="F10" s="68">
        <f t="shared" si="0"/>
        <v>2192001.89</v>
      </c>
    </row>
    <row r="11" spans="1:8" s="66" customFormat="1" ht="15.75" customHeight="1" x14ac:dyDescent="0.25">
      <c r="A11" s="8">
        <v>6</v>
      </c>
      <c r="B11" s="8"/>
      <c r="C11" s="8" t="s">
        <v>7</v>
      </c>
      <c r="D11" s="49">
        <f>D12+D14+D16+D13+D15</f>
        <v>2010438.08</v>
      </c>
      <c r="E11" s="68">
        <f t="shared" ref="E11:E21" si="1">F11-D11</f>
        <v>181563.81000000006</v>
      </c>
      <c r="F11" s="49">
        <f t="shared" ref="F11" si="2">F12+F14+F16+F13+F15</f>
        <v>2192001.89</v>
      </c>
    </row>
    <row r="12" spans="1:8" ht="38.25" x14ac:dyDescent="0.25">
      <c r="A12" s="8"/>
      <c r="B12" s="12">
        <v>63</v>
      </c>
      <c r="C12" s="12" t="s">
        <v>26</v>
      </c>
      <c r="D12" s="50">
        <v>1805048</v>
      </c>
      <c r="E12" s="68">
        <f t="shared" si="1"/>
        <v>169159.22999999998</v>
      </c>
      <c r="F12" s="50">
        <v>1974207.23</v>
      </c>
    </row>
    <row r="13" spans="1:8" x14ac:dyDescent="0.25">
      <c r="A13" s="8"/>
      <c r="B13" s="12">
        <v>64</v>
      </c>
      <c r="C13" s="65" t="s">
        <v>92</v>
      </c>
      <c r="D13" s="50">
        <v>0</v>
      </c>
      <c r="E13" s="68">
        <f t="shared" si="1"/>
        <v>0</v>
      </c>
      <c r="F13" s="50">
        <v>0</v>
      </c>
    </row>
    <row r="14" spans="1:8" ht="48" x14ac:dyDescent="0.25">
      <c r="A14" s="9"/>
      <c r="B14" s="65">
        <v>65</v>
      </c>
      <c r="C14" s="63" t="s">
        <v>90</v>
      </c>
      <c r="D14" s="50">
        <v>67000</v>
      </c>
      <c r="E14" s="68">
        <f t="shared" si="1"/>
        <v>0</v>
      </c>
      <c r="F14" s="50">
        <v>67000</v>
      </c>
    </row>
    <row r="15" spans="1:8" ht="54.75" customHeight="1" x14ac:dyDescent="0.25">
      <c r="A15" s="9"/>
      <c r="B15" s="65">
        <v>66</v>
      </c>
      <c r="C15" s="63" t="s">
        <v>93</v>
      </c>
      <c r="D15" s="50">
        <v>9940</v>
      </c>
      <c r="E15" s="68">
        <f t="shared" si="1"/>
        <v>2575</v>
      </c>
      <c r="F15" s="50">
        <v>12515</v>
      </c>
    </row>
    <row r="16" spans="1:8" ht="38.25" x14ac:dyDescent="0.25">
      <c r="A16" s="9"/>
      <c r="B16" s="9">
        <v>67</v>
      </c>
      <c r="C16" s="64" t="s">
        <v>27</v>
      </c>
      <c r="D16" s="50">
        <v>128450.08</v>
      </c>
      <c r="E16" s="68">
        <f t="shared" si="1"/>
        <v>9829.5800000000017</v>
      </c>
      <c r="F16" s="50">
        <v>138279.66</v>
      </c>
    </row>
    <row r="17" spans="1:6" s="66" customFormat="1" ht="25.5" x14ac:dyDescent="0.25">
      <c r="A17" s="11">
        <v>7</v>
      </c>
      <c r="B17" s="11"/>
      <c r="C17" s="18" t="s">
        <v>8</v>
      </c>
      <c r="D17" s="49">
        <f>D18</f>
        <v>0</v>
      </c>
      <c r="E17" s="68">
        <f t="shared" si="1"/>
        <v>0</v>
      </c>
      <c r="F17" s="49">
        <f t="shared" ref="F17" si="3">F18</f>
        <v>0</v>
      </c>
    </row>
    <row r="18" spans="1:6" ht="38.25" x14ac:dyDescent="0.25">
      <c r="A18" s="12"/>
      <c r="B18" s="12">
        <v>72</v>
      </c>
      <c r="C18" s="19" t="s">
        <v>25</v>
      </c>
      <c r="D18" s="50"/>
      <c r="E18" s="68">
        <f t="shared" si="1"/>
        <v>0</v>
      </c>
      <c r="F18" s="59">
        <v>0</v>
      </c>
    </row>
    <row r="19" spans="1:6" s="66" customFormat="1" x14ac:dyDescent="0.25">
      <c r="A19" s="11">
        <v>9</v>
      </c>
      <c r="B19" s="11"/>
      <c r="C19" s="8" t="s">
        <v>64</v>
      </c>
      <c r="D19" s="49">
        <f>D20</f>
        <v>3920</v>
      </c>
      <c r="E19" s="68">
        <f t="shared" si="1"/>
        <v>4544.0499999999993</v>
      </c>
      <c r="F19" s="49">
        <f>F20</f>
        <v>8464.0499999999993</v>
      </c>
    </row>
    <row r="20" spans="1:6" x14ac:dyDescent="0.25">
      <c r="A20" s="12"/>
      <c r="B20" s="12">
        <v>92</v>
      </c>
      <c r="C20" s="64" t="s">
        <v>91</v>
      </c>
      <c r="D20" s="50">
        <v>3920</v>
      </c>
      <c r="E20" s="68">
        <f t="shared" si="1"/>
        <v>4544.0499999999993</v>
      </c>
      <c r="F20" s="59">
        <v>8464.0499999999993</v>
      </c>
    </row>
    <row r="21" spans="1:6" x14ac:dyDescent="0.25">
      <c r="A21" s="12"/>
      <c r="B21" s="12" t="s">
        <v>88</v>
      </c>
      <c r="C21" s="90" t="s">
        <v>147</v>
      </c>
      <c r="D21" s="60">
        <f t="shared" ref="D21:F21" si="4">D20+D10</f>
        <v>2014358.08</v>
      </c>
      <c r="E21" s="68">
        <f t="shared" si="1"/>
        <v>186107.85999999987</v>
      </c>
      <c r="F21" s="60">
        <f t="shared" si="4"/>
        <v>2200465.94</v>
      </c>
    </row>
    <row r="22" spans="1:6" ht="27" customHeight="1" x14ac:dyDescent="0.25">
      <c r="A22" s="112"/>
      <c r="B22" s="132"/>
      <c r="C22" s="132"/>
      <c r="D22" s="132"/>
      <c r="E22" s="132"/>
      <c r="F22" s="132"/>
    </row>
    <row r="23" spans="1:6" ht="18" x14ac:dyDescent="0.25">
      <c r="A23" s="3"/>
      <c r="B23" s="3"/>
      <c r="C23" s="3"/>
      <c r="D23" s="55"/>
      <c r="E23" s="58"/>
      <c r="F23" s="58"/>
    </row>
    <row r="24" spans="1:6" x14ac:dyDescent="0.25">
      <c r="A24" s="15" t="s">
        <v>5</v>
      </c>
      <c r="B24" s="14" t="s">
        <v>6</v>
      </c>
      <c r="C24" s="14" t="s">
        <v>9</v>
      </c>
      <c r="D24" s="56" t="s">
        <v>108</v>
      </c>
      <c r="E24" s="70" t="s">
        <v>148</v>
      </c>
      <c r="F24" s="70" t="s">
        <v>149</v>
      </c>
    </row>
    <row r="25" spans="1:6" x14ac:dyDescent="0.25">
      <c r="A25" s="28"/>
      <c r="B25" s="29"/>
      <c r="C25" s="27" t="s">
        <v>1</v>
      </c>
      <c r="D25" s="68">
        <f>D26+D32</f>
        <v>2008258.08</v>
      </c>
      <c r="E25" s="68">
        <f>F25-D25</f>
        <v>185935.44999999972</v>
      </c>
      <c r="F25" s="68">
        <f t="shared" ref="F25" si="5">F26+F32</f>
        <v>2194193.5299999998</v>
      </c>
    </row>
    <row r="26" spans="1:6" s="66" customFormat="1" ht="15.75" customHeight="1" x14ac:dyDescent="0.25">
      <c r="A26" s="8">
        <v>3</v>
      </c>
      <c r="B26" s="8"/>
      <c r="C26" s="8" t="s">
        <v>10</v>
      </c>
      <c r="D26" s="67">
        <f>D27+D28+D29+D30+D31</f>
        <v>1973578.08</v>
      </c>
      <c r="E26" s="68">
        <f t="shared" ref="E26:E36" si="6">F26-D26</f>
        <v>186750.44999999972</v>
      </c>
      <c r="F26" s="67">
        <f t="shared" ref="F26" si="7">F27+F28+F29+F30+F31</f>
        <v>2160328.5299999998</v>
      </c>
    </row>
    <row r="27" spans="1:6" ht="15.75" customHeight="1" x14ac:dyDescent="0.25">
      <c r="A27" s="8"/>
      <c r="B27" s="12">
        <v>31</v>
      </c>
      <c r="C27" s="12" t="s">
        <v>11</v>
      </c>
      <c r="D27" s="50">
        <v>1685965.2</v>
      </c>
      <c r="E27" s="68">
        <f t="shared" si="6"/>
        <v>151996.51</v>
      </c>
      <c r="F27" s="50">
        <v>1837961.71</v>
      </c>
    </row>
    <row r="28" spans="1:6" x14ac:dyDescent="0.25">
      <c r="A28" s="9"/>
      <c r="B28" s="9">
        <v>32</v>
      </c>
      <c r="C28" s="9" t="s">
        <v>20</v>
      </c>
      <c r="D28" s="50">
        <v>268609.88</v>
      </c>
      <c r="E28" s="68">
        <f t="shared" si="6"/>
        <v>34751.94</v>
      </c>
      <c r="F28" s="50">
        <v>303361.82</v>
      </c>
    </row>
    <row r="29" spans="1:6" x14ac:dyDescent="0.25">
      <c r="A29" s="9"/>
      <c r="B29" s="65">
        <v>34</v>
      </c>
      <c r="C29" s="65" t="s">
        <v>63</v>
      </c>
      <c r="D29" s="50">
        <v>1303</v>
      </c>
      <c r="E29" s="68">
        <f t="shared" si="6"/>
        <v>2</v>
      </c>
      <c r="F29" s="50">
        <v>1305</v>
      </c>
    </row>
    <row r="30" spans="1:6" x14ac:dyDescent="0.25">
      <c r="A30" s="9"/>
      <c r="B30" s="65">
        <v>37</v>
      </c>
      <c r="C30" s="65" t="s">
        <v>83</v>
      </c>
      <c r="D30" s="50">
        <v>17700</v>
      </c>
      <c r="E30" s="68">
        <f t="shared" si="6"/>
        <v>0</v>
      </c>
      <c r="F30" s="50">
        <v>17700</v>
      </c>
    </row>
    <row r="31" spans="1:6" x14ac:dyDescent="0.25">
      <c r="A31" s="9"/>
      <c r="B31" s="65">
        <v>38</v>
      </c>
      <c r="C31" s="65" t="s">
        <v>78</v>
      </c>
      <c r="D31" s="50">
        <v>0</v>
      </c>
      <c r="E31" s="68">
        <f t="shared" si="6"/>
        <v>0</v>
      </c>
      <c r="F31" s="50">
        <v>0</v>
      </c>
    </row>
    <row r="32" spans="1:6" ht="25.5" x14ac:dyDescent="0.25">
      <c r="A32" s="11">
        <v>4</v>
      </c>
      <c r="B32" s="11"/>
      <c r="C32" s="18" t="s">
        <v>12</v>
      </c>
      <c r="D32" s="50">
        <f>D33</f>
        <v>34680</v>
      </c>
      <c r="E32" s="68">
        <f t="shared" si="6"/>
        <v>-815</v>
      </c>
      <c r="F32" s="50">
        <f t="shared" ref="F32" si="8">F33</f>
        <v>33865</v>
      </c>
    </row>
    <row r="33" spans="1:6" ht="38.25" x14ac:dyDescent="0.25">
      <c r="A33" s="12"/>
      <c r="B33" s="12">
        <v>42</v>
      </c>
      <c r="C33" s="18" t="s">
        <v>28</v>
      </c>
      <c r="D33" s="50">
        <v>34680</v>
      </c>
      <c r="E33" s="68">
        <f t="shared" si="6"/>
        <v>-815</v>
      </c>
      <c r="F33" s="59">
        <v>33865</v>
      </c>
    </row>
    <row r="34" spans="1:6" x14ac:dyDescent="0.25">
      <c r="A34" s="11">
        <v>9</v>
      </c>
      <c r="B34" s="11"/>
      <c r="C34" s="8" t="s">
        <v>64</v>
      </c>
      <c r="D34" s="49">
        <f>D35</f>
        <v>6100</v>
      </c>
      <c r="E34" s="68">
        <f t="shared" si="6"/>
        <v>172.40999999999985</v>
      </c>
      <c r="F34" s="49">
        <f t="shared" ref="F34" si="9">F35</f>
        <v>6272.41</v>
      </c>
    </row>
    <row r="35" spans="1:6" x14ac:dyDescent="0.25">
      <c r="A35" s="12"/>
      <c r="B35" s="12">
        <v>92</v>
      </c>
      <c r="C35" s="64" t="s">
        <v>91</v>
      </c>
      <c r="D35" s="50">
        <v>6100</v>
      </c>
      <c r="E35" s="68">
        <f t="shared" si="6"/>
        <v>172.40999999999985</v>
      </c>
      <c r="F35" s="59">
        <v>6272.41</v>
      </c>
    </row>
    <row r="36" spans="1:6" x14ac:dyDescent="0.25">
      <c r="A36" s="12"/>
      <c r="B36" s="12" t="s">
        <v>88</v>
      </c>
      <c r="C36" s="90" t="s">
        <v>109</v>
      </c>
      <c r="D36" s="60">
        <f t="shared" ref="D36:F36" si="10">D34+D25</f>
        <v>2014358.08</v>
      </c>
      <c r="E36" s="68">
        <f t="shared" si="6"/>
        <v>186107.85999999987</v>
      </c>
      <c r="F36" s="60">
        <f t="shared" si="10"/>
        <v>2200465.94</v>
      </c>
    </row>
  </sheetData>
  <mergeCells count="5">
    <mergeCell ref="A22:F22"/>
    <mergeCell ref="A3:F3"/>
    <mergeCell ref="A5:F5"/>
    <mergeCell ref="A7:F7"/>
    <mergeCell ref="A1:F1"/>
  </mergeCells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4"/>
  <sheetViews>
    <sheetView zoomScaleNormal="100" workbookViewId="0">
      <selection sqref="A1:D1"/>
    </sheetView>
  </sheetViews>
  <sheetFormatPr defaultRowHeight="15" x14ac:dyDescent="0.25"/>
  <cols>
    <col min="1" max="1" width="29.85546875" customWidth="1"/>
    <col min="2" max="4" width="25.28515625" style="57" customWidth="1"/>
  </cols>
  <sheetData>
    <row r="1" spans="1:10" ht="42" customHeight="1" x14ac:dyDescent="0.25">
      <c r="A1" s="110" t="s">
        <v>165</v>
      </c>
      <c r="B1" s="110"/>
      <c r="C1" s="110"/>
      <c r="D1" s="110"/>
      <c r="E1" s="145"/>
      <c r="F1" s="145"/>
      <c r="G1" s="145"/>
      <c r="H1" s="145"/>
    </row>
    <row r="2" spans="1:10" ht="10.5" customHeight="1" x14ac:dyDescent="0.25">
      <c r="A2" s="3"/>
      <c r="B2" s="111"/>
      <c r="C2" s="111"/>
      <c r="D2" s="111"/>
      <c r="E2" s="111"/>
      <c r="F2" s="111"/>
      <c r="G2" s="111"/>
      <c r="H2" s="111"/>
      <c r="I2" s="111"/>
      <c r="J2" s="111"/>
    </row>
    <row r="3" spans="1:10" ht="15.75" hidden="1" customHeight="1" x14ac:dyDescent="0.25">
      <c r="A3" s="112"/>
      <c r="B3" s="112"/>
      <c r="C3" s="112"/>
      <c r="D3" s="112"/>
    </row>
    <row r="4" spans="1:10" ht="1.5" customHeight="1" x14ac:dyDescent="0.25">
      <c r="B4" s="55"/>
      <c r="C4" s="58"/>
      <c r="D4" s="58"/>
    </row>
    <row r="5" spans="1:10" ht="18" customHeight="1" x14ac:dyDescent="0.25">
      <c r="A5" s="112" t="s">
        <v>4</v>
      </c>
      <c r="B5" s="112"/>
      <c r="C5" s="112"/>
      <c r="D5" s="112"/>
    </row>
    <row r="6" spans="1:10" ht="18" x14ac:dyDescent="0.25">
      <c r="A6" s="3"/>
      <c r="B6" s="55"/>
      <c r="C6" s="58"/>
      <c r="D6" s="58"/>
    </row>
    <row r="7" spans="1:10" ht="15.75" customHeight="1" x14ac:dyDescent="0.25">
      <c r="A7" s="112" t="s">
        <v>129</v>
      </c>
      <c r="B7" s="112"/>
      <c r="C7" s="112"/>
      <c r="D7" s="112"/>
    </row>
    <row r="8" spans="1:10" ht="18" x14ac:dyDescent="0.25">
      <c r="A8" s="3"/>
      <c r="B8" s="55"/>
      <c r="C8" s="58"/>
      <c r="D8" s="58"/>
    </row>
    <row r="9" spans="1:10" x14ac:dyDescent="0.25">
      <c r="A9" s="15" t="s">
        <v>37</v>
      </c>
      <c r="B9" s="56" t="s">
        <v>108</v>
      </c>
      <c r="C9" s="70" t="s">
        <v>148</v>
      </c>
      <c r="D9" s="70" t="s">
        <v>149</v>
      </c>
    </row>
    <row r="10" spans="1:10" ht="23.25" customHeight="1" x14ac:dyDescent="0.25">
      <c r="A10" s="30" t="s">
        <v>0</v>
      </c>
      <c r="B10" s="89">
        <f>B11+B18+B20+B22+B28+B15+B26</f>
        <v>2010438.08</v>
      </c>
      <c r="C10" s="89">
        <f>C11+C18+C20+C22+C28+C15+C26</f>
        <v>181563.80999999997</v>
      </c>
      <c r="D10" s="89">
        <f>D11+D18+D20+D22+D28+D15+D26</f>
        <v>2192001.89</v>
      </c>
    </row>
    <row r="11" spans="1:10" s="66" customFormat="1" x14ac:dyDescent="0.25">
      <c r="A11" s="18" t="s">
        <v>40</v>
      </c>
      <c r="B11" s="49">
        <f t="shared" ref="B11" si="0">B12+B14</f>
        <v>92162.78</v>
      </c>
      <c r="C11" s="89">
        <f t="shared" ref="C11:C29" si="1">D11-B11</f>
        <v>10915.149999999994</v>
      </c>
      <c r="D11" s="49">
        <f>D12+D14+D13</f>
        <v>103077.93</v>
      </c>
    </row>
    <row r="12" spans="1:10" x14ac:dyDescent="0.25">
      <c r="A12" s="9" t="s">
        <v>94</v>
      </c>
      <c r="B12" s="50">
        <v>22719.81</v>
      </c>
      <c r="C12" s="89">
        <f t="shared" si="1"/>
        <v>216.13999999999942</v>
      </c>
      <c r="D12" s="50">
        <v>22935.95</v>
      </c>
      <c r="F12" t="s">
        <v>88</v>
      </c>
    </row>
    <row r="13" spans="1:10" ht="25.5" x14ac:dyDescent="0.25">
      <c r="A13" s="87" t="s">
        <v>160</v>
      </c>
      <c r="B13" s="50">
        <v>0</v>
      </c>
      <c r="C13" s="89">
        <f t="shared" si="1"/>
        <v>3000</v>
      </c>
      <c r="D13" s="50">
        <v>3000</v>
      </c>
    </row>
    <row r="14" spans="1:10" x14ac:dyDescent="0.25">
      <c r="A14" s="9" t="s">
        <v>95</v>
      </c>
      <c r="B14" s="50">
        <v>69442.97</v>
      </c>
      <c r="C14" s="89">
        <f t="shared" si="1"/>
        <v>7699.0099999999948</v>
      </c>
      <c r="D14" s="50">
        <v>77141.98</v>
      </c>
    </row>
    <row r="15" spans="1:10" s="66" customFormat="1" x14ac:dyDescent="0.25">
      <c r="A15" s="86" t="s">
        <v>110</v>
      </c>
      <c r="B15" s="49">
        <f t="shared" ref="B15:D15" si="2">B17+B16</f>
        <v>36287.300000000003</v>
      </c>
      <c r="C15" s="89">
        <f t="shared" si="1"/>
        <v>1914.4300000000003</v>
      </c>
      <c r="D15" s="49">
        <f t="shared" si="2"/>
        <v>38201.730000000003</v>
      </c>
    </row>
    <row r="16" spans="1:10" s="66" customFormat="1" x14ac:dyDescent="0.25">
      <c r="A16" s="65" t="s">
        <v>117</v>
      </c>
      <c r="B16" s="67">
        <v>4829.5</v>
      </c>
      <c r="C16" s="89">
        <f t="shared" si="1"/>
        <v>270.18000000000029</v>
      </c>
      <c r="D16" s="67">
        <v>5099.68</v>
      </c>
    </row>
    <row r="17" spans="1:4" x14ac:dyDescent="0.25">
      <c r="A17" s="9" t="s">
        <v>101</v>
      </c>
      <c r="B17" s="50">
        <v>31457.8</v>
      </c>
      <c r="C17" s="89">
        <f t="shared" si="1"/>
        <v>1644.2500000000036</v>
      </c>
      <c r="D17" s="50">
        <v>33102.050000000003</v>
      </c>
    </row>
    <row r="18" spans="1:4" s="66" customFormat="1" x14ac:dyDescent="0.25">
      <c r="A18" s="86" t="s">
        <v>42</v>
      </c>
      <c r="B18" s="61">
        <f t="shared" ref="B18:D18" si="3">B19</f>
        <v>6750</v>
      </c>
      <c r="C18" s="89">
        <f t="shared" si="1"/>
        <v>0</v>
      </c>
      <c r="D18" s="61">
        <f t="shared" si="3"/>
        <v>6750</v>
      </c>
    </row>
    <row r="19" spans="1:4" x14ac:dyDescent="0.25">
      <c r="A19" s="9" t="s">
        <v>102</v>
      </c>
      <c r="B19" s="50">
        <v>6750</v>
      </c>
      <c r="C19" s="89">
        <f t="shared" si="1"/>
        <v>0</v>
      </c>
      <c r="D19" s="50">
        <v>6750</v>
      </c>
    </row>
    <row r="20" spans="1:4" s="66" customFormat="1" x14ac:dyDescent="0.25">
      <c r="A20" s="8" t="s">
        <v>39</v>
      </c>
      <c r="B20" s="61">
        <f t="shared" ref="B20:D20" si="4">B21</f>
        <v>67000</v>
      </c>
      <c r="C20" s="89">
        <f t="shared" si="1"/>
        <v>0</v>
      </c>
      <c r="D20" s="61">
        <f t="shared" si="4"/>
        <v>67000</v>
      </c>
    </row>
    <row r="21" spans="1:4" x14ac:dyDescent="0.25">
      <c r="A21" s="87" t="s">
        <v>96</v>
      </c>
      <c r="B21" s="50">
        <v>67000</v>
      </c>
      <c r="C21" s="89">
        <f t="shared" si="1"/>
        <v>0</v>
      </c>
      <c r="D21" s="50">
        <v>67000</v>
      </c>
    </row>
    <row r="22" spans="1:4" s="66" customFormat="1" x14ac:dyDescent="0.25">
      <c r="A22" s="8" t="s">
        <v>38</v>
      </c>
      <c r="B22" s="49">
        <f>B23+B24+B25</f>
        <v>1805048</v>
      </c>
      <c r="C22" s="89">
        <f t="shared" si="1"/>
        <v>166159.22999999998</v>
      </c>
      <c r="D22" s="49">
        <f t="shared" ref="D22" si="5">D23+D24+D25</f>
        <v>1971207.23</v>
      </c>
    </row>
    <row r="23" spans="1:4" x14ac:dyDescent="0.25">
      <c r="A23" s="87" t="s">
        <v>97</v>
      </c>
      <c r="B23" s="50">
        <v>1719910</v>
      </c>
      <c r="C23" s="89">
        <f t="shared" si="1"/>
        <v>150059.22999999998</v>
      </c>
      <c r="D23" s="50">
        <v>1869969.23</v>
      </c>
    </row>
    <row r="24" spans="1:4" x14ac:dyDescent="0.25">
      <c r="A24" s="85" t="s">
        <v>98</v>
      </c>
      <c r="B24" s="50">
        <v>57900</v>
      </c>
      <c r="C24" s="89">
        <f t="shared" si="1"/>
        <v>16100</v>
      </c>
      <c r="D24" s="50">
        <v>74000</v>
      </c>
    </row>
    <row r="25" spans="1:4" x14ac:dyDescent="0.25">
      <c r="A25" s="85" t="s">
        <v>103</v>
      </c>
      <c r="B25" s="50">
        <v>27238</v>
      </c>
      <c r="C25" s="89">
        <f t="shared" si="1"/>
        <v>0</v>
      </c>
      <c r="D25" s="59">
        <v>27238</v>
      </c>
    </row>
    <row r="26" spans="1:4" s="66" customFormat="1" x14ac:dyDescent="0.25">
      <c r="A26" s="86" t="s">
        <v>130</v>
      </c>
      <c r="B26" s="61">
        <f t="shared" ref="B26" si="6">B27</f>
        <v>3190</v>
      </c>
      <c r="C26" s="89">
        <f t="shared" si="1"/>
        <v>2575</v>
      </c>
      <c r="D26" s="61">
        <f t="shared" ref="D26" si="7">D27</f>
        <v>5765</v>
      </c>
    </row>
    <row r="27" spans="1:4" x14ac:dyDescent="0.25">
      <c r="A27" s="95" t="s">
        <v>131</v>
      </c>
      <c r="B27" s="60">
        <v>3190</v>
      </c>
      <c r="C27" s="89">
        <f t="shared" si="1"/>
        <v>2575</v>
      </c>
      <c r="D27" s="94">
        <v>5765</v>
      </c>
    </row>
    <row r="28" spans="1:4" s="66" customFormat="1" ht="25.5" x14ac:dyDescent="0.25">
      <c r="A28" s="30" t="s">
        <v>99</v>
      </c>
      <c r="B28" s="61">
        <f t="shared" ref="B28:D28" si="8">B29</f>
        <v>0</v>
      </c>
      <c r="C28" s="89">
        <f t="shared" si="1"/>
        <v>0</v>
      </c>
      <c r="D28" s="61">
        <f t="shared" si="8"/>
        <v>0</v>
      </c>
    </row>
    <row r="29" spans="1:4" ht="25.5" x14ac:dyDescent="0.25">
      <c r="A29" s="87" t="s">
        <v>100</v>
      </c>
      <c r="B29" s="50">
        <v>0</v>
      </c>
      <c r="C29" s="89">
        <f t="shared" si="1"/>
        <v>0</v>
      </c>
      <c r="D29" s="50">
        <v>0</v>
      </c>
    </row>
    <row r="31" spans="1:4" ht="3.75" customHeight="1" x14ac:dyDescent="0.25"/>
    <row r="32" spans="1:4" ht="15.75" hidden="1" customHeight="1" x14ac:dyDescent="0.25">
      <c r="A32" s="112"/>
      <c r="B32" s="112"/>
      <c r="C32" s="112"/>
      <c r="D32" s="112"/>
    </row>
    <row r="33" spans="1:4" ht="18" x14ac:dyDescent="0.25">
      <c r="A33" s="3"/>
      <c r="B33" s="55"/>
      <c r="C33" s="58"/>
      <c r="D33" s="58"/>
    </row>
    <row r="34" spans="1:4" x14ac:dyDescent="0.25">
      <c r="A34" s="15" t="s">
        <v>37</v>
      </c>
      <c r="B34" s="56" t="s">
        <v>108</v>
      </c>
      <c r="C34" s="70" t="s">
        <v>148</v>
      </c>
      <c r="D34" s="70" t="s">
        <v>149</v>
      </c>
    </row>
    <row r="35" spans="1:4" x14ac:dyDescent="0.25">
      <c r="A35" s="30" t="s">
        <v>1</v>
      </c>
      <c r="B35" s="97">
        <f>B36+B42+B44+B46+B52+B39+B54+B50</f>
        <v>2008258.08</v>
      </c>
      <c r="C35" s="97">
        <f t="shared" ref="C35" si="9">C36+C42+C44+C46+C52+C39+C54+C50</f>
        <v>185935.44999999998</v>
      </c>
      <c r="D35" s="97">
        <f>D36+D42+D44+D46+D52+D39+D54+D50</f>
        <v>2194193.5299999998</v>
      </c>
    </row>
    <row r="36" spans="1:4" ht="15.75" customHeight="1" x14ac:dyDescent="0.25">
      <c r="A36" s="18" t="s">
        <v>40</v>
      </c>
      <c r="B36" s="49">
        <f t="shared" ref="B36:D36" si="10">B37+B38</f>
        <v>92162.78</v>
      </c>
      <c r="C36" s="97">
        <f t="shared" ref="C36:C63" si="11">D36-B36</f>
        <v>10915.149999999994</v>
      </c>
      <c r="D36" s="49">
        <f t="shared" si="10"/>
        <v>103077.93</v>
      </c>
    </row>
    <row r="37" spans="1:4" x14ac:dyDescent="0.25">
      <c r="A37" s="9" t="s">
        <v>94</v>
      </c>
      <c r="B37" s="50">
        <v>22719.81</v>
      </c>
      <c r="C37" s="97">
        <f t="shared" si="11"/>
        <v>3216.1399999999994</v>
      </c>
      <c r="D37" s="50">
        <v>25935.95</v>
      </c>
    </row>
    <row r="38" spans="1:4" x14ac:dyDescent="0.25">
      <c r="A38" s="9" t="s">
        <v>95</v>
      </c>
      <c r="B38" s="50">
        <v>69442.97</v>
      </c>
      <c r="C38" s="97">
        <f t="shared" si="11"/>
        <v>7699.0099999999948</v>
      </c>
      <c r="D38" s="50">
        <v>77141.98</v>
      </c>
    </row>
    <row r="39" spans="1:4" s="66" customFormat="1" x14ac:dyDescent="0.25">
      <c r="A39" s="86" t="s">
        <v>110</v>
      </c>
      <c r="B39" s="61">
        <f t="shared" ref="B39:D39" si="12">B41+B40</f>
        <v>36287.300000000003</v>
      </c>
      <c r="C39" s="97">
        <f t="shared" si="11"/>
        <v>1801.25</v>
      </c>
      <c r="D39" s="61">
        <f t="shared" si="12"/>
        <v>38088.550000000003</v>
      </c>
    </row>
    <row r="40" spans="1:4" s="66" customFormat="1" x14ac:dyDescent="0.25">
      <c r="A40" s="65" t="s">
        <v>126</v>
      </c>
      <c r="B40" s="93">
        <v>4829.5</v>
      </c>
      <c r="C40" s="97">
        <f t="shared" si="11"/>
        <v>270.18000000000029</v>
      </c>
      <c r="D40" s="93">
        <v>5099.68</v>
      </c>
    </row>
    <row r="41" spans="1:4" x14ac:dyDescent="0.25">
      <c r="A41" s="9" t="s">
        <v>101</v>
      </c>
      <c r="B41" s="50">
        <v>31457.8</v>
      </c>
      <c r="C41" s="97">
        <f t="shared" si="11"/>
        <v>1531.0700000000033</v>
      </c>
      <c r="D41" s="50">
        <v>32988.870000000003</v>
      </c>
    </row>
    <row r="42" spans="1:4" s="66" customFormat="1" x14ac:dyDescent="0.25">
      <c r="A42" s="86" t="s">
        <v>42</v>
      </c>
      <c r="B42" s="61">
        <f t="shared" ref="B42:D42" si="13">B43</f>
        <v>6750</v>
      </c>
      <c r="C42" s="97">
        <f t="shared" si="11"/>
        <v>0</v>
      </c>
      <c r="D42" s="61">
        <f t="shared" si="13"/>
        <v>6750</v>
      </c>
    </row>
    <row r="43" spans="1:4" x14ac:dyDescent="0.25">
      <c r="A43" s="9" t="s">
        <v>102</v>
      </c>
      <c r="B43" s="50">
        <v>6750</v>
      </c>
      <c r="C43" s="97">
        <f t="shared" si="11"/>
        <v>0</v>
      </c>
      <c r="D43" s="50">
        <v>6750</v>
      </c>
    </row>
    <row r="44" spans="1:4" s="66" customFormat="1" x14ac:dyDescent="0.25">
      <c r="A44" s="8" t="s">
        <v>39</v>
      </c>
      <c r="B44" s="61">
        <f t="shared" ref="B44:D44" si="14">B45</f>
        <v>67000</v>
      </c>
      <c r="C44" s="97">
        <f t="shared" si="11"/>
        <v>0</v>
      </c>
      <c r="D44" s="61">
        <f t="shared" si="14"/>
        <v>67000</v>
      </c>
    </row>
    <row r="45" spans="1:4" x14ac:dyDescent="0.25">
      <c r="A45" s="87" t="s">
        <v>96</v>
      </c>
      <c r="B45" s="50">
        <v>67000</v>
      </c>
      <c r="C45" s="97">
        <f t="shared" si="11"/>
        <v>0</v>
      </c>
      <c r="D45" s="50">
        <v>67000</v>
      </c>
    </row>
    <row r="46" spans="1:4" x14ac:dyDescent="0.25">
      <c r="A46" s="8" t="s">
        <v>38</v>
      </c>
      <c r="B46" s="49">
        <f>B47+B48+B49</f>
        <v>1798948</v>
      </c>
      <c r="C46" s="97">
        <f t="shared" si="11"/>
        <v>166100</v>
      </c>
      <c r="D46" s="49">
        <f t="shared" ref="D46" si="15">D47+D48+D49</f>
        <v>1965048</v>
      </c>
    </row>
    <row r="47" spans="1:4" x14ac:dyDescent="0.25">
      <c r="A47" s="87" t="s">
        <v>97</v>
      </c>
      <c r="B47" s="50">
        <v>1713810</v>
      </c>
      <c r="C47" s="97">
        <f t="shared" si="11"/>
        <v>150000</v>
      </c>
      <c r="D47" s="50">
        <v>1863810</v>
      </c>
    </row>
    <row r="48" spans="1:4" x14ac:dyDescent="0.25">
      <c r="A48" s="85" t="s">
        <v>98</v>
      </c>
      <c r="B48" s="50">
        <v>57900</v>
      </c>
      <c r="C48" s="97">
        <f t="shared" si="11"/>
        <v>16100</v>
      </c>
      <c r="D48" s="50">
        <v>74000</v>
      </c>
    </row>
    <row r="49" spans="1:4" x14ac:dyDescent="0.25">
      <c r="A49" s="85" t="s">
        <v>103</v>
      </c>
      <c r="B49" s="50">
        <v>27238</v>
      </c>
      <c r="C49" s="97">
        <f t="shared" si="11"/>
        <v>0</v>
      </c>
      <c r="D49" s="59">
        <v>27238</v>
      </c>
    </row>
    <row r="50" spans="1:4" x14ac:dyDescent="0.25">
      <c r="A50" s="91" t="s">
        <v>130</v>
      </c>
      <c r="B50" s="96">
        <f t="shared" ref="B50:D50" si="16">B51</f>
        <v>3190</v>
      </c>
      <c r="C50" s="97">
        <f t="shared" si="11"/>
        <v>2575</v>
      </c>
      <c r="D50" s="96">
        <f t="shared" si="16"/>
        <v>5765</v>
      </c>
    </row>
    <row r="51" spans="1:4" x14ac:dyDescent="0.25">
      <c r="A51" s="95" t="s">
        <v>131</v>
      </c>
      <c r="B51" s="60">
        <v>3190</v>
      </c>
      <c r="C51" s="97">
        <f t="shared" si="11"/>
        <v>2575</v>
      </c>
      <c r="D51" s="94">
        <v>5765</v>
      </c>
    </row>
    <row r="52" spans="1:4" s="66" customFormat="1" ht="25.5" x14ac:dyDescent="0.25">
      <c r="A52" s="30" t="s">
        <v>99</v>
      </c>
      <c r="B52" s="61">
        <f t="shared" ref="B52:D52" si="17">B53</f>
        <v>0</v>
      </c>
      <c r="C52" s="97">
        <f t="shared" si="11"/>
        <v>0</v>
      </c>
      <c r="D52" s="61">
        <f t="shared" si="17"/>
        <v>0</v>
      </c>
    </row>
    <row r="53" spans="1:4" ht="25.5" x14ac:dyDescent="0.25">
      <c r="A53" s="87" t="s">
        <v>100</v>
      </c>
      <c r="B53" s="50"/>
      <c r="C53" s="97">
        <f t="shared" si="11"/>
        <v>0</v>
      </c>
      <c r="D53" s="50">
        <v>0</v>
      </c>
    </row>
    <row r="54" spans="1:4" x14ac:dyDescent="0.25">
      <c r="A54" s="8" t="s">
        <v>127</v>
      </c>
      <c r="B54" s="49">
        <f>SUM(B55:B63)</f>
        <v>3920</v>
      </c>
      <c r="C54" s="97">
        <f t="shared" si="11"/>
        <v>4544.0499999999993</v>
      </c>
      <c r="D54" s="49">
        <f>SUM(D55:D63)</f>
        <v>8464.0499999999993</v>
      </c>
    </row>
    <row r="55" spans="1:4" x14ac:dyDescent="0.25">
      <c r="A55" s="9" t="s">
        <v>118</v>
      </c>
      <c r="B55" s="50">
        <v>0</v>
      </c>
      <c r="C55" s="97">
        <f t="shared" si="11"/>
        <v>0</v>
      </c>
      <c r="D55" s="50">
        <v>0</v>
      </c>
    </row>
    <row r="56" spans="1:4" x14ac:dyDescent="0.25">
      <c r="A56" s="9" t="s">
        <v>119</v>
      </c>
      <c r="B56" s="50">
        <v>0</v>
      </c>
      <c r="C56" s="97">
        <f t="shared" si="11"/>
        <v>0</v>
      </c>
      <c r="D56" s="50">
        <v>0</v>
      </c>
    </row>
    <row r="57" spans="1:4" x14ac:dyDescent="0.25">
      <c r="A57" s="9" t="s">
        <v>120</v>
      </c>
      <c r="B57" s="50">
        <v>0</v>
      </c>
      <c r="C57" s="97">
        <f t="shared" si="11"/>
        <v>685.81</v>
      </c>
      <c r="D57" s="59">
        <v>685.81</v>
      </c>
    </row>
    <row r="58" spans="1:4" x14ac:dyDescent="0.25">
      <c r="A58" s="87" t="s">
        <v>121</v>
      </c>
      <c r="B58" s="50">
        <v>0</v>
      </c>
      <c r="C58" s="97">
        <f t="shared" si="11"/>
        <v>1091.04</v>
      </c>
      <c r="D58" s="59">
        <v>1091.04</v>
      </c>
    </row>
    <row r="59" spans="1:4" x14ac:dyDescent="0.25">
      <c r="A59" s="87" t="s">
        <v>122</v>
      </c>
      <c r="B59" s="50">
        <v>0</v>
      </c>
      <c r="C59" s="97">
        <f t="shared" si="11"/>
        <v>0</v>
      </c>
      <c r="D59" s="59">
        <v>0</v>
      </c>
    </row>
    <row r="60" spans="1:4" x14ac:dyDescent="0.25">
      <c r="A60" s="85" t="s">
        <v>123</v>
      </c>
      <c r="B60" s="50">
        <v>0</v>
      </c>
      <c r="C60" s="97">
        <f t="shared" si="11"/>
        <v>0</v>
      </c>
      <c r="D60" s="59">
        <v>0</v>
      </c>
    </row>
    <row r="61" spans="1:4" x14ac:dyDescent="0.25">
      <c r="A61" s="85" t="s">
        <v>124</v>
      </c>
      <c r="B61" s="50">
        <v>3920</v>
      </c>
      <c r="C61" s="97">
        <f t="shared" si="11"/>
        <v>1033.9399999999996</v>
      </c>
      <c r="D61" s="59">
        <v>4953.9399999999996</v>
      </c>
    </row>
    <row r="62" spans="1:4" x14ac:dyDescent="0.25">
      <c r="A62" s="85" t="s">
        <v>150</v>
      </c>
      <c r="B62" s="50">
        <v>0</v>
      </c>
      <c r="C62" s="97">
        <f t="shared" si="11"/>
        <v>1733.26</v>
      </c>
      <c r="D62" s="59">
        <v>1733.26</v>
      </c>
    </row>
    <row r="63" spans="1:4" ht="25.5" x14ac:dyDescent="0.25">
      <c r="A63" s="92" t="s">
        <v>125</v>
      </c>
      <c r="B63" s="50">
        <v>0</v>
      </c>
      <c r="C63" s="97">
        <f t="shared" si="11"/>
        <v>0</v>
      </c>
      <c r="D63" s="59">
        <v>0</v>
      </c>
    </row>
    <row r="64" spans="1:4" x14ac:dyDescent="0.25">
      <c r="B64"/>
      <c r="C64"/>
      <c r="D64"/>
    </row>
  </sheetData>
  <mergeCells count="6">
    <mergeCell ref="A3:D3"/>
    <mergeCell ref="A5:D5"/>
    <mergeCell ref="A7:D7"/>
    <mergeCell ref="A32:D32"/>
    <mergeCell ref="B2:J2"/>
    <mergeCell ref="A1:D1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3"/>
  <sheetViews>
    <sheetView zoomScaleNormal="100" workbookViewId="0">
      <selection sqref="A1:D1"/>
    </sheetView>
  </sheetViews>
  <sheetFormatPr defaultRowHeight="15" x14ac:dyDescent="0.25"/>
  <cols>
    <col min="1" max="1" width="37.7109375" customWidth="1"/>
    <col min="2" max="4" width="25.28515625" style="57" customWidth="1"/>
  </cols>
  <sheetData>
    <row r="1" spans="1:8" ht="42" customHeight="1" x14ac:dyDescent="0.25">
      <c r="A1" s="110" t="s">
        <v>165</v>
      </c>
      <c r="B1" s="110"/>
      <c r="C1" s="110"/>
      <c r="D1" s="110"/>
      <c r="E1" s="145"/>
      <c r="F1" s="145"/>
      <c r="G1" s="145"/>
      <c r="H1" s="145"/>
    </row>
    <row r="2" spans="1:8" ht="18" customHeight="1" x14ac:dyDescent="0.25">
      <c r="A2" s="3"/>
      <c r="B2" s="55"/>
      <c r="C2" s="55"/>
      <c r="D2" s="55"/>
    </row>
    <row r="3" spans="1:8" ht="1.5" customHeight="1" x14ac:dyDescent="0.25">
      <c r="A3" s="112"/>
      <c r="B3" s="112"/>
      <c r="C3" s="113"/>
      <c r="D3" s="113"/>
    </row>
    <row r="4" spans="1:8" ht="18" x14ac:dyDescent="0.25">
      <c r="A4" s="3"/>
      <c r="B4" s="55"/>
      <c r="C4" s="58"/>
      <c r="D4" s="58"/>
    </row>
    <row r="5" spans="1:8" ht="18" customHeight="1" x14ac:dyDescent="0.25">
      <c r="A5" s="112" t="s">
        <v>4</v>
      </c>
      <c r="B5" s="114"/>
      <c r="C5" s="114"/>
      <c r="D5" s="114"/>
    </row>
    <row r="6" spans="1:8" ht="18" x14ac:dyDescent="0.25">
      <c r="A6" s="3"/>
      <c r="B6" s="55"/>
      <c r="C6" s="58"/>
      <c r="D6" s="58"/>
    </row>
    <row r="7" spans="1:8" ht="15.75" x14ac:dyDescent="0.25">
      <c r="A7" s="112" t="s">
        <v>146</v>
      </c>
      <c r="B7" s="132"/>
      <c r="C7" s="132"/>
      <c r="D7" s="132"/>
    </row>
    <row r="8" spans="1:8" ht="18" x14ac:dyDescent="0.25">
      <c r="A8" s="3"/>
      <c r="B8" s="55"/>
      <c r="C8" s="58"/>
      <c r="D8" s="58"/>
    </row>
    <row r="9" spans="1:8" x14ac:dyDescent="0.25">
      <c r="A9" s="15" t="s">
        <v>37</v>
      </c>
      <c r="B9" s="56" t="s">
        <v>108</v>
      </c>
      <c r="C9" s="70" t="s">
        <v>148</v>
      </c>
      <c r="D9" s="70" t="s">
        <v>149</v>
      </c>
    </row>
    <row r="10" spans="1:8" s="66" customFormat="1" ht="15.75" customHeight="1" x14ac:dyDescent="0.25">
      <c r="A10" s="8" t="s">
        <v>13</v>
      </c>
      <c r="B10" s="61">
        <f t="shared" ref="B10:D10" si="0">B11</f>
        <v>2008258.0799999998</v>
      </c>
      <c r="C10" s="61">
        <f>D10-B10</f>
        <v>185935.45000000042</v>
      </c>
      <c r="D10" s="61">
        <f t="shared" si="0"/>
        <v>2194193.5300000003</v>
      </c>
    </row>
    <row r="11" spans="1:8" s="66" customFormat="1" ht="14.25" customHeight="1" x14ac:dyDescent="0.25">
      <c r="A11" s="8" t="s">
        <v>104</v>
      </c>
      <c r="B11" s="61">
        <f>B12+B13</f>
        <v>2008258.0799999998</v>
      </c>
      <c r="C11" s="61">
        <f t="shared" ref="C11:C13" si="1">D11-B11</f>
        <v>185935.45000000042</v>
      </c>
      <c r="D11" s="61">
        <f>D12+D13</f>
        <v>2194193.5300000003</v>
      </c>
    </row>
    <row r="12" spans="1:8" x14ac:dyDescent="0.25">
      <c r="A12" s="88" t="s">
        <v>105</v>
      </c>
      <c r="B12" s="67">
        <v>1930467.44</v>
      </c>
      <c r="C12" s="61">
        <f t="shared" si="1"/>
        <v>185935.45000000019</v>
      </c>
      <c r="D12" s="67">
        <v>2116402.89</v>
      </c>
    </row>
    <row r="13" spans="1:8" x14ac:dyDescent="0.25">
      <c r="A13" s="64" t="s">
        <v>106</v>
      </c>
      <c r="B13" s="50">
        <v>77790.64</v>
      </c>
      <c r="C13" s="61">
        <f t="shared" si="1"/>
        <v>0</v>
      </c>
      <c r="D13" s="50">
        <v>77790.64</v>
      </c>
    </row>
  </sheetData>
  <mergeCells count="4">
    <mergeCell ref="A3:D3"/>
    <mergeCell ref="A5:D5"/>
    <mergeCell ref="A7:D7"/>
    <mergeCell ref="A1:D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zoomScaleNormal="100" workbookViewId="0">
      <selection sqref="A1:F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</cols>
  <sheetData>
    <row r="1" spans="1:8" ht="42" customHeight="1" x14ac:dyDescent="0.25">
      <c r="A1" s="110" t="s">
        <v>165</v>
      </c>
      <c r="B1" s="110"/>
      <c r="C1" s="110"/>
      <c r="D1" s="110"/>
      <c r="E1" s="110"/>
      <c r="F1" s="110"/>
      <c r="G1" s="145"/>
      <c r="H1" s="145"/>
    </row>
    <row r="2" spans="1:8" ht="18" customHeight="1" x14ac:dyDescent="0.25">
      <c r="A2" s="3"/>
      <c r="B2" s="3"/>
      <c r="C2" s="3"/>
      <c r="D2" s="3"/>
      <c r="E2" s="3"/>
      <c r="F2" s="3"/>
    </row>
    <row r="3" spans="1:8" ht="15.75" customHeight="1" x14ac:dyDescent="0.25">
      <c r="A3" s="112" t="s">
        <v>144</v>
      </c>
      <c r="B3" s="112"/>
      <c r="C3" s="112"/>
      <c r="D3" s="112"/>
      <c r="E3" s="112"/>
      <c r="F3" s="112"/>
    </row>
    <row r="4" spans="1:8" ht="18" x14ac:dyDescent="0.25">
      <c r="A4" s="3"/>
      <c r="B4" s="3"/>
      <c r="C4" s="3"/>
      <c r="D4" s="3"/>
      <c r="E4" s="4"/>
      <c r="F4" s="4"/>
    </row>
    <row r="5" spans="1:8" ht="18" customHeight="1" x14ac:dyDescent="0.25">
      <c r="A5" s="112" t="s">
        <v>145</v>
      </c>
      <c r="B5" s="112"/>
      <c r="C5" s="112"/>
      <c r="D5" s="112"/>
      <c r="E5" s="112"/>
      <c r="F5" s="112"/>
    </row>
    <row r="6" spans="1:8" ht="18" x14ac:dyDescent="0.25">
      <c r="A6" s="3"/>
      <c r="B6" s="3"/>
      <c r="C6" s="3"/>
      <c r="D6" s="3"/>
      <c r="E6" s="4"/>
      <c r="F6" s="4"/>
    </row>
    <row r="7" spans="1:8" x14ac:dyDescent="0.25">
      <c r="A7" s="15" t="s">
        <v>5</v>
      </c>
      <c r="B7" s="14" t="s">
        <v>6</v>
      </c>
      <c r="C7" s="14" t="s">
        <v>29</v>
      </c>
      <c r="D7" s="56" t="s">
        <v>108</v>
      </c>
      <c r="E7" s="70" t="s">
        <v>148</v>
      </c>
      <c r="F7" s="70" t="s">
        <v>149</v>
      </c>
    </row>
    <row r="8" spans="1:8" x14ac:dyDescent="0.25">
      <c r="A8" s="28"/>
      <c r="B8" s="29"/>
      <c r="C8" s="27" t="s">
        <v>44</v>
      </c>
      <c r="D8" s="28"/>
      <c r="E8" s="28"/>
      <c r="F8" s="28"/>
    </row>
    <row r="9" spans="1:8" ht="25.5" x14ac:dyDescent="0.25">
      <c r="A9" s="8">
        <v>8</v>
      </c>
      <c r="B9" s="8"/>
      <c r="C9" s="8" t="s">
        <v>14</v>
      </c>
      <c r="D9" s="6"/>
      <c r="E9" s="6"/>
      <c r="F9" s="6"/>
    </row>
    <row r="10" spans="1:8" x14ac:dyDescent="0.25">
      <c r="A10" s="8"/>
      <c r="B10" s="12">
        <v>84</v>
      </c>
      <c r="C10" s="12" t="s">
        <v>21</v>
      </c>
      <c r="D10" s="6"/>
      <c r="E10" s="6"/>
      <c r="F10" s="6"/>
    </row>
    <row r="11" spans="1:8" x14ac:dyDescent="0.25">
      <c r="A11" s="8"/>
      <c r="B11" s="12"/>
      <c r="C11" s="31"/>
      <c r="D11" s="6"/>
      <c r="E11" s="6"/>
      <c r="F11" s="6"/>
    </row>
    <row r="12" spans="1:8" x14ac:dyDescent="0.25">
      <c r="A12" s="8"/>
      <c r="B12" s="12"/>
      <c r="C12" s="27" t="s">
        <v>47</v>
      </c>
      <c r="D12" s="6"/>
      <c r="E12" s="6"/>
      <c r="F12" s="6"/>
    </row>
    <row r="13" spans="1:8" ht="25.5" x14ac:dyDescent="0.25">
      <c r="A13" s="11">
        <v>5</v>
      </c>
      <c r="B13" s="11"/>
      <c r="C13" s="18" t="s">
        <v>15</v>
      </c>
      <c r="D13" s="6"/>
      <c r="E13" s="6"/>
      <c r="F13" s="6"/>
    </row>
    <row r="14" spans="1:8" ht="25.5" x14ac:dyDescent="0.25">
      <c r="A14" s="12"/>
      <c r="B14" s="12">
        <v>54</v>
      </c>
      <c r="C14" s="19" t="s">
        <v>22</v>
      </c>
      <c r="D14" s="6"/>
      <c r="E14" s="6"/>
      <c r="F14" s="7"/>
    </row>
  </sheetData>
  <mergeCells count="3">
    <mergeCell ref="A3:F3"/>
    <mergeCell ref="A5:F5"/>
    <mergeCell ref="A1:F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6"/>
  <sheetViews>
    <sheetView zoomScaleNormal="100" workbookViewId="0">
      <selection sqref="A1:D1"/>
    </sheetView>
  </sheetViews>
  <sheetFormatPr defaultRowHeight="15" x14ac:dyDescent="0.25"/>
  <cols>
    <col min="1" max="4" width="25.28515625" customWidth="1"/>
  </cols>
  <sheetData>
    <row r="1" spans="1:8" ht="42" customHeight="1" x14ac:dyDescent="0.25">
      <c r="A1" s="110" t="s">
        <v>165</v>
      </c>
      <c r="B1" s="110"/>
      <c r="C1" s="110"/>
      <c r="D1" s="110"/>
      <c r="E1" s="145"/>
      <c r="F1" s="145"/>
      <c r="G1" s="145"/>
      <c r="H1" s="145"/>
    </row>
    <row r="2" spans="1:8" ht="18" customHeight="1" x14ac:dyDescent="0.25">
      <c r="A2" s="3"/>
      <c r="B2" s="3"/>
      <c r="C2" s="3"/>
      <c r="D2" s="3"/>
    </row>
    <row r="3" spans="1:8" ht="15.75" customHeight="1" x14ac:dyDescent="0.25">
      <c r="A3" s="112" t="s">
        <v>144</v>
      </c>
      <c r="B3" s="112"/>
      <c r="C3" s="112"/>
      <c r="D3" s="112"/>
      <c r="E3" s="112"/>
      <c r="F3" s="112"/>
    </row>
    <row r="4" spans="1:8" ht="18" x14ac:dyDescent="0.25">
      <c r="A4" s="3"/>
      <c r="B4" s="3"/>
      <c r="C4" s="4"/>
      <c r="D4" s="4"/>
    </row>
    <row r="5" spans="1:8" ht="18" customHeight="1" x14ac:dyDescent="0.25">
      <c r="A5" s="112"/>
      <c r="B5" s="112"/>
      <c r="C5" s="112"/>
      <c r="D5" s="112"/>
    </row>
    <row r="6" spans="1:8" ht="18" x14ac:dyDescent="0.25">
      <c r="A6" s="3"/>
      <c r="B6" s="3"/>
      <c r="C6" s="4"/>
      <c r="D6" s="4"/>
    </row>
    <row r="7" spans="1:8" x14ac:dyDescent="0.25">
      <c r="A7" s="14" t="s">
        <v>37</v>
      </c>
      <c r="B7" s="56" t="s">
        <v>108</v>
      </c>
      <c r="C7" s="70" t="s">
        <v>148</v>
      </c>
      <c r="D7" s="70" t="s">
        <v>149</v>
      </c>
    </row>
    <row r="8" spans="1:8" x14ac:dyDescent="0.25">
      <c r="A8" s="8" t="s">
        <v>44</v>
      </c>
      <c r="B8" s="6"/>
      <c r="C8" s="6"/>
      <c r="D8" s="6"/>
    </row>
    <row r="9" spans="1:8" ht="25.5" x14ac:dyDescent="0.25">
      <c r="A9" s="8" t="s">
        <v>45</v>
      </c>
      <c r="B9" s="6"/>
      <c r="C9" s="6"/>
      <c r="D9" s="6"/>
    </row>
    <row r="10" spans="1:8" ht="25.5" x14ac:dyDescent="0.25">
      <c r="A10" s="13" t="s">
        <v>46</v>
      </c>
      <c r="B10" s="6"/>
      <c r="C10" s="6"/>
      <c r="D10" s="6"/>
    </row>
    <row r="11" spans="1:8" x14ac:dyDescent="0.25">
      <c r="A11" s="13"/>
      <c r="B11" s="6"/>
      <c r="C11" s="6"/>
      <c r="D11" s="6"/>
    </row>
    <row r="12" spans="1:8" x14ac:dyDescent="0.25">
      <c r="A12" s="8" t="s">
        <v>47</v>
      </c>
      <c r="B12" s="6"/>
      <c r="C12" s="6"/>
      <c r="D12" s="6"/>
    </row>
    <row r="13" spans="1:8" x14ac:dyDescent="0.25">
      <c r="A13" s="18" t="s">
        <v>40</v>
      </c>
      <c r="B13" s="6"/>
      <c r="C13" s="6"/>
      <c r="D13" s="6"/>
    </row>
    <row r="14" spans="1:8" x14ac:dyDescent="0.25">
      <c r="A14" s="10" t="s">
        <v>41</v>
      </c>
      <c r="B14" s="6"/>
      <c r="C14" s="6"/>
      <c r="D14" s="7"/>
    </row>
    <row r="15" spans="1:8" x14ac:dyDescent="0.25">
      <c r="A15" s="18" t="s">
        <v>42</v>
      </c>
      <c r="B15" s="6"/>
      <c r="C15" s="6"/>
      <c r="D15" s="7"/>
    </row>
    <row r="16" spans="1:8" x14ac:dyDescent="0.25">
      <c r="A16" s="10" t="s">
        <v>43</v>
      </c>
      <c r="B16" s="6"/>
      <c r="C16" s="6"/>
      <c r="D16" s="7"/>
    </row>
  </sheetData>
  <mergeCells count="3">
    <mergeCell ref="A5:D5"/>
    <mergeCell ref="A3:F3"/>
    <mergeCell ref="A1:D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9"/>
  <sheetViews>
    <sheetView tabSelected="1" zoomScaleNormal="100" workbookViewId="0">
      <selection sqref="A1:G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25.28515625" style="57" customWidth="1"/>
    <col min="6" max="6" width="22.42578125" style="57" customWidth="1"/>
    <col min="7" max="7" width="25.28515625" style="57" customWidth="1"/>
  </cols>
  <sheetData>
    <row r="1" spans="1:8" ht="32.25" customHeight="1" x14ac:dyDescent="0.25">
      <c r="A1" s="110" t="s">
        <v>165</v>
      </c>
      <c r="B1" s="110"/>
      <c r="C1" s="110"/>
      <c r="D1" s="110"/>
      <c r="E1" s="110"/>
      <c r="F1" s="110"/>
      <c r="G1" s="110"/>
      <c r="H1" s="145"/>
    </row>
    <row r="2" spans="1:8" ht="18" x14ac:dyDescent="0.25">
      <c r="A2" s="3"/>
      <c r="B2" s="3"/>
      <c r="C2" s="3"/>
      <c r="D2" s="3"/>
      <c r="E2" s="55"/>
      <c r="F2" s="58"/>
      <c r="G2" s="58"/>
    </row>
    <row r="3" spans="1:8" ht="18" customHeight="1" x14ac:dyDescent="0.25">
      <c r="A3" s="112" t="s">
        <v>16</v>
      </c>
      <c r="B3" s="114"/>
      <c r="C3" s="114"/>
      <c r="D3" s="114"/>
      <c r="E3" s="114"/>
      <c r="F3" s="114"/>
      <c r="G3" s="114"/>
    </row>
    <row r="4" spans="1:8" ht="18" x14ac:dyDescent="0.25">
      <c r="A4" s="3"/>
      <c r="B4" s="3"/>
      <c r="C4" s="3"/>
      <c r="D4" s="3"/>
      <c r="E4" s="55"/>
      <c r="F4" s="58"/>
      <c r="G4" s="58"/>
    </row>
    <row r="5" spans="1:8" x14ac:dyDescent="0.25">
      <c r="A5" s="134" t="s">
        <v>18</v>
      </c>
      <c r="B5" s="135"/>
      <c r="C5" s="136"/>
      <c r="D5" s="106" t="s">
        <v>19</v>
      </c>
      <c r="E5" s="107" t="s">
        <v>108</v>
      </c>
      <c r="F5" s="107" t="s">
        <v>148</v>
      </c>
      <c r="G5" s="107" t="s">
        <v>149</v>
      </c>
    </row>
    <row r="6" spans="1:8" ht="19.5" customHeight="1" x14ac:dyDescent="0.25">
      <c r="A6" s="138" t="s">
        <v>57</v>
      </c>
      <c r="B6" s="139"/>
      <c r="C6" s="140"/>
      <c r="D6" s="21" t="s">
        <v>59</v>
      </c>
      <c r="E6" s="49">
        <f xml:space="preserve"> E15+E7</f>
        <v>2008258.08</v>
      </c>
      <c r="F6" s="49">
        <f xml:space="preserve"> G6-E6</f>
        <v>185935.44999999972</v>
      </c>
      <c r="G6" s="49">
        <f t="shared" ref="G6" si="0" xml:space="preserve"> G15+G7</f>
        <v>2194193.5299999998</v>
      </c>
    </row>
    <row r="7" spans="1:8" ht="38.25" x14ac:dyDescent="0.25">
      <c r="A7" s="43">
        <v>1017</v>
      </c>
      <c r="B7" s="44"/>
      <c r="C7" s="21"/>
      <c r="D7" s="21" t="s">
        <v>60</v>
      </c>
      <c r="E7" s="49">
        <f>E8+J15</f>
        <v>69442.97</v>
      </c>
      <c r="F7" s="49">
        <f t="shared" ref="F7:F81" si="1" xml:space="preserve"> G7-E7</f>
        <v>7699.0099999999948</v>
      </c>
      <c r="G7" s="49">
        <f>G8+L15</f>
        <v>77141.98</v>
      </c>
    </row>
    <row r="8" spans="1:8" ht="25.5" x14ac:dyDescent="0.25">
      <c r="A8" s="100" t="s">
        <v>132</v>
      </c>
      <c r="B8" s="43"/>
      <c r="C8" s="21"/>
      <c r="D8" s="21" t="s">
        <v>61</v>
      </c>
      <c r="E8" s="49">
        <f t="shared" ref="E8:G9" si="2">E9</f>
        <v>69442.97</v>
      </c>
      <c r="F8" s="49">
        <f t="shared" si="1"/>
        <v>7699.0099999999948</v>
      </c>
      <c r="G8" s="49">
        <f t="shared" si="2"/>
        <v>77141.98</v>
      </c>
    </row>
    <row r="9" spans="1:8" x14ac:dyDescent="0.25">
      <c r="A9" s="138" t="s">
        <v>58</v>
      </c>
      <c r="B9" s="139"/>
      <c r="C9" s="140"/>
      <c r="D9" s="21" t="s">
        <v>62</v>
      </c>
      <c r="E9" s="49">
        <f t="shared" si="2"/>
        <v>69442.97</v>
      </c>
      <c r="F9" s="49">
        <f t="shared" si="1"/>
        <v>7699.0099999999948</v>
      </c>
      <c r="G9" s="49">
        <f t="shared" si="2"/>
        <v>77141.98</v>
      </c>
    </row>
    <row r="10" spans="1:8" ht="15" customHeight="1" x14ac:dyDescent="0.25">
      <c r="A10" s="138">
        <v>3</v>
      </c>
      <c r="B10" s="139"/>
      <c r="C10" s="140"/>
      <c r="D10" s="21" t="s">
        <v>10</v>
      </c>
      <c r="E10" s="49">
        <f>E11+E12</f>
        <v>69442.97</v>
      </c>
      <c r="F10" s="49">
        <f t="shared" si="1"/>
        <v>7699.0099999999948</v>
      </c>
      <c r="G10" s="49">
        <f>G11+G12</f>
        <v>77141.98</v>
      </c>
    </row>
    <row r="11" spans="1:8" x14ac:dyDescent="0.25">
      <c r="A11" s="141">
        <v>32</v>
      </c>
      <c r="B11" s="142"/>
      <c r="C11" s="143"/>
      <c r="D11" s="20" t="s">
        <v>20</v>
      </c>
      <c r="E11" s="50">
        <v>68459.97</v>
      </c>
      <c r="F11" s="49">
        <f t="shared" si="1"/>
        <v>7697.0099999999948</v>
      </c>
      <c r="G11" s="50">
        <v>76156.98</v>
      </c>
    </row>
    <row r="12" spans="1:8" x14ac:dyDescent="0.25">
      <c r="A12" s="45">
        <v>34</v>
      </c>
      <c r="B12" s="46"/>
      <c r="C12" s="20"/>
      <c r="D12" s="20" t="s">
        <v>63</v>
      </c>
      <c r="E12" s="50">
        <v>983</v>
      </c>
      <c r="F12" s="49">
        <f t="shared" si="1"/>
        <v>2</v>
      </c>
      <c r="G12" s="50">
        <v>985</v>
      </c>
    </row>
    <row r="13" spans="1:8" ht="25.5" x14ac:dyDescent="0.25">
      <c r="A13" s="45">
        <v>4</v>
      </c>
      <c r="B13" s="46"/>
      <c r="C13" s="20"/>
      <c r="D13" s="20" t="s">
        <v>12</v>
      </c>
      <c r="E13" s="60">
        <v>0</v>
      </c>
      <c r="F13" s="49">
        <f t="shared" si="1"/>
        <v>0</v>
      </c>
      <c r="G13" s="60">
        <v>0</v>
      </c>
    </row>
    <row r="14" spans="1:8" ht="25.5" x14ac:dyDescent="0.25">
      <c r="A14" s="45">
        <v>42</v>
      </c>
      <c r="B14" s="46"/>
      <c r="C14" s="20"/>
      <c r="D14" s="20" t="s">
        <v>28</v>
      </c>
      <c r="E14" s="60">
        <v>0</v>
      </c>
      <c r="F14" s="49">
        <f t="shared" si="1"/>
        <v>0</v>
      </c>
      <c r="G14" s="60">
        <v>0</v>
      </c>
    </row>
    <row r="15" spans="1:8" ht="49.5" customHeight="1" x14ac:dyDescent="0.25">
      <c r="A15" s="43">
        <v>1020</v>
      </c>
      <c r="B15" s="48"/>
      <c r="C15" s="47"/>
      <c r="D15" s="21" t="s">
        <v>133</v>
      </c>
      <c r="E15" s="49">
        <f>E16+E23</f>
        <v>1938815.11</v>
      </c>
      <c r="F15" s="49">
        <f t="shared" si="1"/>
        <v>178236.43999999971</v>
      </c>
      <c r="G15" s="49">
        <f t="shared" ref="G15" si="3">G16+G23</f>
        <v>2117051.5499999998</v>
      </c>
    </row>
    <row r="16" spans="1:8" ht="36" x14ac:dyDescent="0.25">
      <c r="A16" s="138" t="s">
        <v>134</v>
      </c>
      <c r="B16" s="139"/>
      <c r="C16" s="140"/>
      <c r="D16" s="51" t="s">
        <v>66</v>
      </c>
      <c r="E16" s="49">
        <f>E17+E76+E88+E96+E80+E109</f>
        <v>59007.11</v>
      </c>
      <c r="F16" s="49">
        <f t="shared" si="1"/>
        <v>5017.3899999999994</v>
      </c>
      <c r="G16" s="49">
        <f>G17+G76+G88+G96+G80+G109+G84</f>
        <v>64024.5</v>
      </c>
    </row>
    <row r="17" spans="1:7" ht="38.25" x14ac:dyDescent="0.25">
      <c r="A17" s="138" t="s">
        <v>135</v>
      </c>
      <c r="B17" s="139"/>
      <c r="C17" s="140"/>
      <c r="D17" s="21" t="s">
        <v>67</v>
      </c>
      <c r="E17" s="49">
        <f t="shared" ref="E17:G18" si="4">E18</f>
        <v>3522.5</v>
      </c>
      <c r="F17" s="49">
        <f t="shared" si="1"/>
        <v>0</v>
      </c>
      <c r="G17" s="49">
        <f t="shared" si="4"/>
        <v>3522.5</v>
      </c>
    </row>
    <row r="18" spans="1:7" ht="25.5" x14ac:dyDescent="0.25">
      <c r="A18" s="138" t="s">
        <v>65</v>
      </c>
      <c r="B18" s="139"/>
      <c r="C18" s="140"/>
      <c r="D18" s="21" t="s">
        <v>68</v>
      </c>
      <c r="E18" s="59">
        <f t="shared" si="4"/>
        <v>3522.5</v>
      </c>
      <c r="F18" s="49">
        <f t="shared" si="1"/>
        <v>0</v>
      </c>
      <c r="G18" s="59">
        <f t="shared" si="4"/>
        <v>3522.5</v>
      </c>
    </row>
    <row r="19" spans="1:7" x14ac:dyDescent="0.25">
      <c r="A19" s="141">
        <v>3</v>
      </c>
      <c r="B19" s="142"/>
      <c r="C19" s="143"/>
      <c r="D19" s="20" t="s">
        <v>10</v>
      </c>
      <c r="E19" s="101">
        <f t="shared" ref="E19:G19" si="5">E20+E21+E22</f>
        <v>3522.5</v>
      </c>
      <c r="F19" s="49">
        <f t="shared" si="1"/>
        <v>0</v>
      </c>
      <c r="G19" s="101">
        <f t="shared" si="5"/>
        <v>3522.5</v>
      </c>
    </row>
    <row r="20" spans="1:7" x14ac:dyDescent="0.25">
      <c r="A20" s="45">
        <v>31</v>
      </c>
      <c r="B20" s="46"/>
      <c r="C20" s="20"/>
      <c r="D20" s="20" t="s">
        <v>11</v>
      </c>
      <c r="E20" s="50">
        <v>0</v>
      </c>
      <c r="F20" s="49">
        <f t="shared" si="1"/>
        <v>0</v>
      </c>
      <c r="G20" s="59">
        <v>0</v>
      </c>
    </row>
    <row r="21" spans="1:7" x14ac:dyDescent="0.25">
      <c r="A21" s="45">
        <v>32</v>
      </c>
      <c r="B21" s="46"/>
      <c r="C21" s="20"/>
      <c r="D21" s="20" t="s">
        <v>20</v>
      </c>
      <c r="E21" s="50">
        <v>1212.5</v>
      </c>
      <c r="F21" s="49">
        <f t="shared" si="1"/>
        <v>0</v>
      </c>
      <c r="G21" s="59">
        <v>1212.5</v>
      </c>
    </row>
    <row r="22" spans="1:7" x14ac:dyDescent="0.25">
      <c r="A22" s="45">
        <v>37</v>
      </c>
      <c r="B22" s="46"/>
      <c r="C22" s="20"/>
      <c r="D22" s="20" t="s">
        <v>89</v>
      </c>
      <c r="E22" s="50">
        <v>2310</v>
      </c>
      <c r="F22" s="49">
        <f t="shared" si="1"/>
        <v>0</v>
      </c>
      <c r="G22" s="59">
        <v>2310</v>
      </c>
    </row>
    <row r="23" spans="1:7" x14ac:dyDescent="0.25">
      <c r="A23" s="138" t="s">
        <v>136</v>
      </c>
      <c r="B23" s="139"/>
      <c r="C23" s="140"/>
      <c r="D23" s="21" t="s">
        <v>74</v>
      </c>
      <c r="E23" s="49">
        <f>E66+E40+E49+E59+E24+E32+E53</f>
        <v>1879808</v>
      </c>
      <c r="F23" s="49">
        <f t="shared" si="1"/>
        <v>173219.05000000005</v>
      </c>
      <c r="G23" s="49">
        <f>G66+G40+G49+G59+G24+G32+G53+G71+G37+G29</f>
        <v>2053027.05</v>
      </c>
    </row>
    <row r="24" spans="1:7" x14ac:dyDescent="0.25">
      <c r="A24" s="138" t="s">
        <v>76</v>
      </c>
      <c r="B24" s="139"/>
      <c r="C24" s="140"/>
      <c r="D24" s="102" t="s">
        <v>77</v>
      </c>
      <c r="E24" s="49">
        <f t="shared" ref="E24:G24" si="6">E25</f>
        <v>6750</v>
      </c>
      <c r="F24" s="49">
        <f t="shared" si="1"/>
        <v>0</v>
      </c>
      <c r="G24" s="49">
        <f t="shared" si="6"/>
        <v>6750</v>
      </c>
    </row>
    <row r="25" spans="1:7" x14ac:dyDescent="0.25">
      <c r="A25" s="45">
        <v>3</v>
      </c>
      <c r="B25" s="46"/>
      <c r="C25" s="20"/>
      <c r="D25" s="20" t="s">
        <v>10</v>
      </c>
      <c r="E25" s="50">
        <f t="shared" ref="E25" si="7">E26+E27+E28</f>
        <v>6750</v>
      </c>
      <c r="F25" s="49">
        <f t="shared" si="1"/>
        <v>0</v>
      </c>
      <c r="G25" s="50">
        <f t="shared" ref="G25" si="8">G26+G27+G28</f>
        <v>6750</v>
      </c>
    </row>
    <row r="26" spans="1:7" x14ac:dyDescent="0.25">
      <c r="A26" s="45">
        <v>32</v>
      </c>
      <c r="B26" s="46"/>
      <c r="C26" s="20"/>
      <c r="D26" s="20" t="s">
        <v>20</v>
      </c>
      <c r="E26" s="52">
        <v>6450</v>
      </c>
      <c r="F26" s="49">
        <f t="shared" si="1"/>
        <v>0</v>
      </c>
      <c r="G26" s="52">
        <v>6450</v>
      </c>
    </row>
    <row r="27" spans="1:7" x14ac:dyDescent="0.25">
      <c r="A27" s="45">
        <v>34</v>
      </c>
      <c r="B27" s="46"/>
      <c r="C27" s="20"/>
      <c r="D27" s="20" t="s">
        <v>63</v>
      </c>
      <c r="E27" s="50">
        <v>300</v>
      </c>
      <c r="F27" s="49">
        <f t="shared" si="1"/>
        <v>0</v>
      </c>
      <c r="G27" s="50">
        <v>300</v>
      </c>
    </row>
    <row r="28" spans="1:7" x14ac:dyDescent="0.25">
      <c r="A28" s="45">
        <v>38</v>
      </c>
      <c r="B28" s="46"/>
      <c r="C28" s="20"/>
      <c r="D28" s="9" t="s">
        <v>78</v>
      </c>
      <c r="E28" s="50">
        <v>0</v>
      </c>
      <c r="F28" s="49">
        <f t="shared" si="1"/>
        <v>0</v>
      </c>
      <c r="G28" s="50">
        <v>0</v>
      </c>
    </row>
    <row r="29" spans="1:7" ht="15" customHeight="1" x14ac:dyDescent="0.25">
      <c r="A29" s="138" t="s">
        <v>155</v>
      </c>
      <c r="B29" s="139"/>
      <c r="C29" s="140"/>
      <c r="D29" s="102" t="s">
        <v>152</v>
      </c>
      <c r="E29" s="104">
        <f t="shared" ref="E29:E30" si="9">E30</f>
        <v>0</v>
      </c>
      <c r="F29" s="49">
        <f t="shared" si="1"/>
        <v>685.81</v>
      </c>
      <c r="G29" s="104">
        <f>G30</f>
        <v>685.81</v>
      </c>
    </row>
    <row r="30" spans="1:7" x14ac:dyDescent="0.25">
      <c r="A30" s="45">
        <v>3</v>
      </c>
      <c r="B30" s="46"/>
      <c r="C30" s="20"/>
      <c r="D30" s="20" t="s">
        <v>10</v>
      </c>
      <c r="E30" s="50">
        <f t="shared" si="9"/>
        <v>0</v>
      </c>
      <c r="F30" s="49">
        <f t="shared" si="1"/>
        <v>685.81</v>
      </c>
      <c r="G30" s="50">
        <f>G31</f>
        <v>685.81</v>
      </c>
    </row>
    <row r="31" spans="1:7" x14ac:dyDescent="0.25">
      <c r="A31" s="45">
        <v>32</v>
      </c>
      <c r="B31" s="46"/>
      <c r="C31" s="20"/>
      <c r="D31" s="20" t="s">
        <v>20</v>
      </c>
      <c r="E31" s="50">
        <v>0</v>
      </c>
      <c r="F31" s="49">
        <f t="shared" si="1"/>
        <v>685.81</v>
      </c>
      <c r="G31" s="50">
        <v>685.81</v>
      </c>
    </row>
    <row r="32" spans="1:7" ht="15" customHeight="1" x14ac:dyDescent="0.25">
      <c r="A32" s="138" t="s">
        <v>79</v>
      </c>
      <c r="B32" s="139"/>
      <c r="C32" s="140"/>
      <c r="D32" s="21" t="s">
        <v>80</v>
      </c>
      <c r="E32" s="49">
        <f t="shared" ref="E32:G32" si="10">E33</f>
        <v>67000</v>
      </c>
      <c r="F32" s="49">
        <f t="shared" si="1"/>
        <v>0</v>
      </c>
      <c r="G32" s="49">
        <f t="shared" si="10"/>
        <v>67000</v>
      </c>
    </row>
    <row r="33" spans="1:7" x14ac:dyDescent="0.25">
      <c r="A33" s="45">
        <v>3</v>
      </c>
      <c r="B33" s="46"/>
      <c r="C33" s="20"/>
      <c r="D33" s="20" t="s">
        <v>10</v>
      </c>
      <c r="E33" s="50">
        <f t="shared" ref="E33:G33" si="11">E34+E36+E35</f>
        <v>67000</v>
      </c>
      <c r="F33" s="49">
        <f t="shared" si="1"/>
        <v>0</v>
      </c>
      <c r="G33" s="50">
        <f t="shared" si="11"/>
        <v>67000</v>
      </c>
    </row>
    <row r="34" spans="1:7" x14ac:dyDescent="0.25">
      <c r="A34" s="45">
        <v>31</v>
      </c>
      <c r="B34" s="46"/>
      <c r="C34" s="20"/>
      <c r="D34" s="20" t="s">
        <v>11</v>
      </c>
      <c r="E34" s="50">
        <v>37625</v>
      </c>
      <c r="F34" s="49">
        <f t="shared" si="1"/>
        <v>0</v>
      </c>
      <c r="G34" s="50">
        <v>37625</v>
      </c>
    </row>
    <row r="35" spans="1:7" x14ac:dyDescent="0.25">
      <c r="A35" s="45">
        <v>32</v>
      </c>
      <c r="B35" s="46"/>
      <c r="C35" s="20"/>
      <c r="D35" s="20" t="s">
        <v>20</v>
      </c>
      <c r="E35" s="52">
        <v>29355</v>
      </c>
      <c r="F35" s="49">
        <f t="shared" si="1"/>
        <v>0</v>
      </c>
      <c r="G35" s="52">
        <v>29355</v>
      </c>
    </row>
    <row r="36" spans="1:7" x14ac:dyDescent="0.25">
      <c r="A36" s="45">
        <v>34</v>
      </c>
      <c r="B36" s="46"/>
      <c r="C36" s="20"/>
      <c r="D36" s="20" t="s">
        <v>63</v>
      </c>
      <c r="E36" s="50">
        <v>20</v>
      </c>
      <c r="F36" s="49">
        <f t="shared" si="1"/>
        <v>0</v>
      </c>
      <c r="G36" s="50">
        <v>20</v>
      </c>
    </row>
    <row r="37" spans="1:7" x14ac:dyDescent="0.25">
      <c r="A37" s="138" t="s">
        <v>154</v>
      </c>
      <c r="B37" s="139"/>
      <c r="C37" s="140"/>
      <c r="D37" s="21" t="s">
        <v>153</v>
      </c>
      <c r="E37" s="104">
        <f t="shared" ref="E37:F38" si="12">E38</f>
        <v>0</v>
      </c>
      <c r="F37" s="104">
        <f t="shared" si="12"/>
        <v>0</v>
      </c>
      <c r="G37" s="104">
        <f>G38</f>
        <v>1091.04</v>
      </c>
    </row>
    <row r="38" spans="1:7" x14ac:dyDescent="0.25">
      <c r="A38" s="45">
        <v>3</v>
      </c>
      <c r="B38" s="46"/>
      <c r="C38" s="20"/>
      <c r="D38" s="20" t="s">
        <v>10</v>
      </c>
      <c r="E38" s="50">
        <f t="shared" si="12"/>
        <v>0</v>
      </c>
      <c r="F38" s="50">
        <f t="shared" si="12"/>
        <v>0</v>
      </c>
      <c r="G38" s="50">
        <f>G39</f>
        <v>1091.04</v>
      </c>
    </row>
    <row r="39" spans="1:7" x14ac:dyDescent="0.25">
      <c r="A39" s="45">
        <v>32</v>
      </c>
      <c r="B39" s="46"/>
      <c r="C39" s="20"/>
      <c r="D39" s="20" t="s">
        <v>20</v>
      </c>
      <c r="E39" s="50">
        <v>0</v>
      </c>
      <c r="F39" s="49">
        <v>0</v>
      </c>
      <c r="G39" s="50">
        <v>1091.04</v>
      </c>
    </row>
    <row r="40" spans="1:7" x14ac:dyDescent="0.25">
      <c r="A40" s="138" t="s">
        <v>81</v>
      </c>
      <c r="B40" s="139"/>
      <c r="C40" s="140"/>
      <c r="D40" s="102" t="s">
        <v>82</v>
      </c>
      <c r="E40" s="49">
        <f>E41+E47</f>
        <v>1713810</v>
      </c>
      <c r="F40" s="49">
        <f t="shared" si="1"/>
        <v>150000</v>
      </c>
      <c r="G40" s="49">
        <f t="shared" ref="G40" si="13">G41+G47</f>
        <v>1863810</v>
      </c>
    </row>
    <row r="41" spans="1:7" x14ac:dyDescent="0.25">
      <c r="A41" s="45">
        <v>3</v>
      </c>
      <c r="B41" s="46"/>
      <c r="C41" s="20"/>
      <c r="D41" s="20" t="s">
        <v>10</v>
      </c>
      <c r="E41" s="50">
        <f>E42+E46 +E43+E45+E44</f>
        <v>1709210</v>
      </c>
      <c r="F41" s="49">
        <f t="shared" si="1"/>
        <v>150000</v>
      </c>
      <c r="G41" s="50">
        <f t="shared" ref="G41" si="14">G42+G46 +G43+G45+G44</f>
        <v>1859210</v>
      </c>
    </row>
    <row r="42" spans="1:7" x14ac:dyDescent="0.25">
      <c r="A42" s="45">
        <v>31</v>
      </c>
      <c r="B42" s="46"/>
      <c r="C42" s="20"/>
      <c r="D42" s="20" t="s">
        <v>11</v>
      </c>
      <c r="E42" s="50">
        <v>1567380</v>
      </c>
      <c r="F42" s="49">
        <f t="shared" si="1"/>
        <v>150000</v>
      </c>
      <c r="G42" s="50">
        <v>1717380</v>
      </c>
    </row>
    <row r="43" spans="1:7" x14ac:dyDescent="0.25">
      <c r="A43" s="45">
        <v>32</v>
      </c>
      <c r="B43" s="46"/>
      <c r="C43" s="20"/>
      <c r="D43" s="20" t="s">
        <v>20</v>
      </c>
      <c r="E43" s="52">
        <v>126440</v>
      </c>
      <c r="F43" s="49">
        <f t="shared" si="1"/>
        <v>0</v>
      </c>
      <c r="G43" s="52">
        <v>126440</v>
      </c>
    </row>
    <row r="44" spans="1:7" x14ac:dyDescent="0.25">
      <c r="A44" s="45">
        <v>34</v>
      </c>
      <c r="B44" s="46"/>
      <c r="C44" s="20"/>
      <c r="D44" s="20" t="s">
        <v>63</v>
      </c>
      <c r="E44" s="50">
        <v>0</v>
      </c>
      <c r="F44" s="49">
        <f t="shared" si="1"/>
        <v>0</v>
      </c>
      <c r="G44" s="50">
        <v>0</v>
      </c>
    </row>
    <row r="45" spans="1:7" x14ac:dyDescent="0.25">
      <c r="A45" s="45">
        <v>37</v>
      </c>
      <c r="B45" s="46"/>
      <c r="C45" s="20"/>
      <c r="D45" s="54" t="s">
        <v>83</v>
      </c>
      <c r="E45" s="50">
        <v>15390</v>
      </c>
      <c r="F45" s="49">
        <f t="shared" si="1"/>
        <v>0</v>
      </c>
      <c r="G45" s="50">
        <v>15390</v>
      </c>
    </row>
    <row r="46" spans="1:7" x14ac:dyDescent="0.25">
      <c r="A46" s="45">
        <v>38</v>
      </c>
      <c r="B46" s="46"/>
      <c r="C46" s="20"/>
      <c r="D46" s="20" t="s">
        <v>78</v>
      </c>
      <c r="E46" s="52">
        <v>0</v>
      </c>
      <c r="F46" s="49">
        <f t="shared" si="1"/>
        <v>0</v>
      </c>
      <c r="G46" s="52">
        <v>0</v>
      </c>
    </row>
    <row r="47" spans="1:7" ht="25.5" x14ac:dyDescent="0.25">
      <c r="A47" s="45">
        <v>4</v>
      </c>
      <c r="B47" s="46"/>
      <c r="C47" s="20"/>
      <c r="D47" s="20" t="s">
        <v>12</v>
      </c>
      <c r="E47" s="50">
        <f t="shared" ref="E47:G47" si="15">E48</f>
        <v>4600</v>
      </c>
      <c r="F47" s="49">
        <f t="shared" si="1"/>
        <v>0</v>
      </c>
      <c r="G47" s="50">
        <f t="shared" si="15"/>
        <v>4600</v>
      </c>
    </row>
    <row r="48" spans="1:7" ht="25.5" x14ac:dyDescent="0.25">
      <c r="A48" s="45">
        <v>42</v>
      </c>
      <c r="B48" s="46"/>
      <c r="C48" s="20"/>
      <c r="D48" s="20" t="s">
        <v>28</v>
      </c>
      <c r="E48" s="50">
        <v>4600</v>
      </c>
      <c r="F48" s="49">
        <f t="shared" si="1"/>
        <v>0</v>
      </c>
      <c r="G48" s="50">
        <v>4600</v>
      </c>
    </row>
    <row r="49" spans="1:7" x14ac:dyDescent="0.25">
      <c r="A49" s="138" t="s">
        <v>84</v>
      </c>
      <c r="B49" s="139"/>
      <c r="C49" s="140"/>
      <c r="D49" s="102" t="s">
        <v>85</v>
      </c>
      <c r="E49" s="49">
        <f t="shared" ref="E49:G49" si="16">E50</f>
        <v>57900</v>
      </c>
      <c r="F49" s="49">
        <f t="shared" si="1"/>
        <v>16100</v>
      </c>
      <c r="G49" s="49">
        <f t="shared" si="16"/>
        <v>74000</v>
      </c>
    </row>
    <row r="50" spans="1:7" x14ac:dyDescent="0.25">
      <c r="A50" s="45">
        <v>3</v>
      </c>
      <c r="B50" s="46"/>
      <c r="C50" s="20"/>
      <c r="D50" s="20" t="s">
        <v>10</v>
      </c>
      <c r="E50" s="50">
        <f t="shared" ref="E50:G50" si="17">E51+E52</f>
        <v>57900</v>
      </c>
      <c r="F50" s="49">
        <f t="shared" si="1"/>
        <v>16100</v>
      </c>
      <c r="G50" s="50">
        <f t="shared" si="17"/>
        <v>74000</v>
      </c>
    </row>
    <row r="51" spans="1:7" x14ac:dyDescent="0.25">
      <c r="A51" s="45">
        <v>31</v>
      </c>
      <c r="B51" s="46"/>
      <c r="C51" s="20"/>
      <c r="D51" s="20" t="s">
        <v>11</v>
      </c>
      <c r="E51" s="50">
        <v>47170</v>
      </c>
      <c r="F51" s="49">
        <f t="shared" si="1"/>
        <v>0</v>
      </c>
      <c r="G51" s="50">
        <v>47170</v>
      </c>
    </row>
    <row r="52" spans="1:7" x14ac:dyDescent="0.25">
      <c r="A52" s="45">
        <v>32</v>
      </c>
      <c r="B52" s="46"/>
      <c r="C52" s="20"/>
      <c r="D52" s="20" t="s">
        <v>20</v>
      </c>
      <c r="E52" s="52">
        <v>10730</v>
      </c>
      <c r="F52" s="49">
        <f t="shared" si="1"/>
        <v>16100</v>
      </c>
      <c r="G52" s="52">
        <v>26830</v>
      </c>
    </row>
    <row r="53" spans="1:7" x14ac:dyDescent="0.25">
      <c r="A53" s="138" t="s">
        <v>86</v>
      </c>
      <c r="B53" s="139"/>
      <c r="C53" s="140"/>
      <c r="D53" s="21" t="s">
        <v>87</v>
      </c>
      <c r="E53" s="49">
        <f t="shared" ref="E53:G53" si="18">E54+E57</f>
        <v>27238</v>
      </c>
      <c r="F53" s="49">
        <f t="shared" si="1"/>
        <v>0</v>
      </c>
      <c r="G53" s="49">
        <f t="shared" si="18"/>
        <v>27238</v>
      </c>
    </row>
    <row r="54" spans="1:7" x14ac:dyDescent="0.25">
      <c r="A54" s="45">
        <v>3</v>
      </c>
      <c r="B54" s="46"/>
      <c r="C54" s="20"/>
      <c r="D54" s="20" t="s">
        <v>10</v>
      </c>
      <c r="E54" s="59">
        <f t="shared" ref="E54:G54" si="19">E55</f>
        <v>3318</v>
      </c>
      <c r="F54" s="49">
        <f t="shared" si="1"/>
        <v>1920</v>
      </c>
      <c r="G54" s="59">
        <f t="shared" si="19"/>
        <v>5238</v>
      </c>
    </row>
    <row r="55" spans="1:7" x14ac:dyDescent="0.25">
      <c r="A55" s="45">
        <v>32</v>
      </c>
      <c r="B55" s="46"/>
      <c r="C55" s="20"/>
      <c r="D55" s="20" t="s">
        <v>20</v>
      </c>
      <c r="E55" s="50">
        <v>3318</v>
      </c>
      <c r="F55" s="49">
        <f t="shared" si="1"/>
        <v>1920</v>
      </c>
      <c r="G55" s="50">
        <v>5238</v>
      </c>
    </row>
    <row r="56" spans="1:7" x14ac:dyDescent="0.25">
      <c r="A56" s="45">
        <v>34</v>
      </c>
      <c r="B56" s="46"/>
      <c r="C56" s="20"/>
      <c r="D56" s="20" t="s">
        <v>63</v>
      </c>
      <c r="E56" s="52">
        <v>0</v>
      </c>
      <c r="F56" s="49">
        <f t="shared" si="1"/>
        <v>0</v>
      </c>
      <c r="G56" s="52">
        <v>0</v>
      </c>
    </row>
    <row r="57" spans="1:7" ht="25.5" x14ac:dyDescent="0.25">
      <c r="A57" s="45">
        <v>4</v>
      </c>
      <c r="B57" s="46"/>
      <c r="C57" s="20"/>
      <c r="D57" s="20" t="s">
        <v>12</v>
      </c>
      <c r="E57" s="59">
        <f t="shared" ref="E57" si="20">E58</f>
        <v>23920</v>
      </c>
      <c r="F57" s="49">
        <f t="shared" si="1"/>
        <v>-1920</v>
      </c>
      <c r="G57" s="59">
        <f>G58</f>
        <v>22000</v>
      </c>
    </row>
    <row r="58" spans="1:7" ht="25.5" x14ac:dyDescent="0.25">
      <c r="A58" s="45">
        <v>42</v>
      </c>
      <c r="B58" s="46"/>
      <c r="C58" s="20"/>
      <c r="D58" s="20" t="s">
        <v>28</v>
      </c>
      <c r="E58" s="50">
        <v>23920</v>
      </c>
      <c r="F58" s="49">
        <f t="shared" si="1"/>
        <v>-1920</v>
      </c>
      <c r="G58" s="50">
        <v>22000</v>
      </c>
    </row>
    <row r="59" spans="1:7" ht="25.5" x14ac:dyDescent="0.25">
      <c r="A59" s="138" t="s">
        <v>111</v>
      </c>
      <c r="B59" s="139"/>
      <c r="C59" s="140"/>
      <c r="D59" s="21" t="s">
        <v>112</v>
      </c>
      <c r="E59" s="49">
        <f t="shared" ref="E59:G59" si="21">E60+E64</f>
        <v>3920</v>
      </c>
      <c r="F59" s="49">
        <f t="shared" si="1"/>
        <v>1033.9399999999996</v>
      </c>
      <c r="G59" s="49">
        <f t="shared" si="21"/>
        <v>4953.9399999999996</v>
      </c>
    </row>
    <row r="60" spans="1:7" x14ac:dyDescent="0.25">
      <c r="A60" s="45">
        <v>3</v>
      </c>
      <c r="B60" s="46"/>
      <c r="C60" s="20"/>
      <c r="D60" s="20" t="s">
        <v>10</v>
      </c>
      <c r="E60" s="59">
        <f t="shared" ref="E60:G60" si="22">E61+E62+E63</f>
        <v>3920</v>
      </c>
      <c r="F60" s="49">
        <f t="shared" si="1"/>
        <v>933.9399999999996</v>
      </c>
      <c r="G60" s="59">
        <f t="shared" si="22"/>
        <v>4853.9399999999996</v>
      </c>
    </row>
    <row r="61" spans="1:7" x14ac:dyDescent="0.25">
      <c r="A61" s="45">
        <v>32</v>
      </c>
      <c r="B61" s="46"/>
      <c r="C61" s="20"/>
      <c r="D61" s="20" t="s">
        <v>20</v>
      </c>
      <c r="E61" s="50">
        <v>3920</v>
      </c>
      <c r="F61" s="49">
        <f t="shared" si="1"/>
        <v>933.9399999999996</v>
      </c>
      <c r="G61" s="50">
        <v>4853.9399999999996</v>
      </c>
    </row>
    <row r="62" spans="1:7" x14ac:dyDescent="0.25">
      <c r="A62" s="45">
        <v>34</v>
      </c>
      <c r="B62" s="46"/>
      <c r="C62" s="20"/>
      <c r="D62" s="20" t="s">
        <v>63</v>
      </c>
      <c r="E62" s="50">
        <v>0</v>
      </c>
      <c r="F62" s="49">
        <f t="shared" si="1"/>
        <v>0</v>
      </c>
      <c r="G62" s="50">
        <v>0</v>
      </c>
    </row>
    <row r="63" spans="1:7" x14ac:dyDescent="0.25">
      <c r="A63" s="45">
        <v>38</v>
      </c>
      <c r="B63" s="46"/>
      <c r="C63" s="20"/>
      <c r="D63" s="20" t="s">
        <v>78</v>
      </c>
      <c r="E63" s="49">
        <v>0</v>
      </c>
      <c r="F63" s="49">
        <f t="shared" si="1"/>
        <v>0</v>
      </c>
      <c r="G63" s="49">
        <v>0</v>
      </c>
    </row>
    <row r="64" spans="1:7" ht="25.5" x14ac:dyDescent="0.25">
      <c r="A64" s="45">
        <v>4</v>
      </c>
      <c r="B64" s="46"/>
      <c r="C64" s="20"/>
      <c r="D64" s="20" t="s">
        <v>12</v>
      </c>
      <c r="E64" s="59">
        <f t="shared" ref="E64:G64" si="23">E65</f>
        <v>0</v>
      </c>
      <c r="F64" s="49">
        <f t="shared" si="1"/>
        <v>100</v>
      </c>
      <c r="G64" s="59">
        <f t="shared" si="23"/>
        <v>100</v>
      </c>
    </row>
    <row r="65" spans="1:7" ht="25.5" x14ac:dyDescent="0.25">
      <c r="A65" s="45">
        <v>42</v>
      </c>
      <c r="B65" s="46"/>
      <c r="C65" s="20"/>
      <c r="D65" s="20" t="s">
        <v>28</v>
      </c>
      <c r="E65" s="50">
        <v>0</v>
      </c>
      <c r="F65" s="49">
        <f t="shared" si="1"/>
        <v>100</v>
      </c>
      <c r="G65" s="50">
        <v>100</v>
      </c>
    </row>
    <row r="66" spans="1:7" x14ac:dyDescent="0.25">
      <c r="A66" s="138" t="s">
        <v>143</v>
      </c>
      <c r="B66" s="139"/>
      <c r="C66" s="140"/>
      <c r="D66" s="21" t="s">
        <v>75</v>
      </c>
      <c r="E66" s="49">
        <f t="shared" ref="E66:G66" si="24">E67+E69</f>
        <v>3190</v>
      </c>
      <c r="F66" s="49">
        <f t="shared" si="1"/>
        <v>2575</v>
      </c>
      <c r="G66" s="49">
        <f t="shared" si="24"/>
        <v>5765</v>
      </c>
    </row>
    <row r="67" spans="1:7" x14ac:dyDescent="0.25">
      <c r="A67" s="45">
        <v>3</v>
      </c>
      <c r="B67" s="46"/>
      <c r="C67" s="20"/>
      <c r="D67" s="20" t="s">
        <v>10</v>
      </c>
      <c r="E67" s="52">
        <f t="shared" ref="E67:G67" si="25">E68</f>
        <v>530</v>
      </c>
      <c r="F67" s="49">
        <f t="shared" si="1"/>
        <v>1570</v>
      </c>
      <c r="G67" s="52">
        <f t="shared" si="25"/>
        <v>2100</v>
      </c>
    </row>
    <row r="68" spans="1:7" x14ac:dyDescent="0.25">
      <c r="A68" s="45">
        <v>32</v>
      </c>
      <c r="B68" s="46"/>
      <c r="C68" s="20"/>
      <c r="D68" s="20" t="s">
        <v>20</v>
      </c>
      <c r="E68" s="50">
        <v>530</v>
      </c>
      <c r="F68" s="49">
        <f t="shared" si="1"/>
        <v>1570</v>
      </c>
      <c r="G68" s="50">
        <v>2100</v>
      </c>
    </row>
    <row r="69" spans="1:7" ht="25.5" x14ac:dyDescent="0.25">
      <c r="A69" s="45">
        <v>4</v>
      </c>
      <c r="B69" s="46"/>
      <c r="C69" s="20"/>
      <c r="D69" s="20" t="s">
        <v>12</v>
      </c>
      <c r="E69" s="50">
        <f t="shared" ref="E69:G69" si="26">E70</f>
        <v>2660</v>
      </c>
      <c r="F69" s="49">
        <f t="shared" si="1"/>
        <v>1005</v>
      </c>
      <c r="G69" s="50">
        <f t="shared" si="26"/>
        <v>3665</v>
      </c>
    </row>
    <row r="70" spans="1:7" ht="25.5" x14ac:dyDescent="0.25">
      <c r="A70" s="45">
        <v>42</v>
      </c>
      <c r="B70" s="46"/>
      <c r="C70" s="20"/>
      <c r="D70" s="20" t="s">
        <v>28</v>
      </c>
      <c r="E70" s="50">
        <v>2660</v>
      </c>
      <c r="F70" s="49">
        <f t="shared" si="1"/>
        <v>1005</v>
      </c>
      <c r="G70" s="50">
        <v>3665</v>
      </c>
    </row>
    <row r="71" spans="1:7" x14ac:dyDescent="0.25">
      <c r="A71" s="138" t="s">
        <v>156</v>
      </c>
      <c r="B71" s="139"/>
      <c r="C71" s="140"/>
      <c r="D71" s="21" t="s">
        <v>151</v>
      </c>
      <c r="E71" s="104">
        <f t="shared" ref="E71:F72" si="27">E72</f>
        <v>0</v>
      </c>
      <c r="F71" s="104">
        <f t="shared" si="27"/>
        <v>0</v>
      </c>
      <c r="G71" s="104">
        <f>G72</f>
        <v>1733.26</v>
      </c>
    </row>
    <row r="72" spans="1:7" x14ac:dyDescent="0.25">
      <c r="A72" s="45">
        <v>3</v>
      </c>
      <c r="B72" s="46"/>
      <c r="C72" s="20"/>
      <c r="D72" s="20" t="s">
        <v>10</v>
      </c>
      <c r="E72" s="50">
        <f t="shared" si="27"/>
        <v>0</v>
      </c>
      <c r="F72" s="50">
        <f t="shared" si="27"/>
        <v>0</v>
      </c>
      <c r="G72" s="50">
        <f>G73</f>
        <v>1733.26</v>
      </c>
    </row>
    <row r="73" spans="1:7" x14ac:dyDescent="0.25">
      <c r="A73" s="45">
        <v>32</v>
      </c>
      <c r="B73" s="46"/>
      <c r="C73" s="20"/>
      <c r="D73" s="20" t="s">
        <v>20</v>
      </c>
      <c r="E73" s="50">
        <v>0</v>
      </c>
      <c r="F73" s="49">
        <v>0</v>
      </c>
      <c r="G73" s="50">
        <v>1733.26</v>
      </c>
    </row>
    <row r="74" spans="1:7" ht="25.5" x14ac:dyDescent="0.25">
      <c r="A74" s="45">
        <v>4</v>
      </c>
      <c r="B74" s="46"/>
      <c r="C74" s="20"/>
      <c r="D74" s="20" t="s">
        <v>12</v>
      </c>
      <c r="E74" s="50">
        <f t="shared" ref="E74:F74" si="28">E75</f>
        <v>0</v>
      </c>
      <c r="F74" s="50">
        <f t="shared" si="28"/>
        <v>0</v>
      </c>
      <c r="G74" s="50">
        <f>G75</f>
        <v>0</v>
      </c>
    </row>
    <row r="75" spans="1:7" ht="25.5" x14ac:dyDescent="0.25">
      <c r="A75" s="45">
        <v>42</v>
      </c>
      <c r="B75" s="46"/>
      <c r="C75" s="20"/>
      <c r="D75" s="20" t="s">
        <v>28</v>
      </c>
      <c r="E75" s="50">
        <v>0</v>
      </c>
      <c r="F75" s="49">
        <v>0</v>
      </c>
      <c r="G75" s="50">
        <v>0</v>
      </c>
    </row>
    <row r="76" spans="1:7" ht="24.75" customHeight="1" x14ac:dyDescent="0.25">
      <c r="A76" s="138" t="s">
        <v>69</v>
      </c>
      <c r="B76" s="139"/>
      <c r="C76" s="140"/>
      <c r="D76" s="21" t="s">
        <v>70</v>
      </c>
      <c r="E76" s="49">
        <f t="shared" ref="E76:G78" si="29">E77</f>
        <v>700</v>
      </c>
      <c r="F76" s="49">
        <f t="shared" si="1"/>
        <v>0</v>
      </c>
      <c r="G76" s="49">
        <f t="shared" si="29"/>
        <v>700</v>
      </c>
    </row>
    <row r="77" spans="1:7" ht="25.5" x14ac:dyDescent="0.25">
      <c r="A77" s="138" t="s">
        <v>65</v>
      </c>
      <c r="B77" s="139"/>
      <c r="C77" s="140"/>
      <c r="D77" s="21" t="s">
        <v>68</v>
      </c>
      <c r="E77" s="103">
        <f t="shared" si="29"/>
        <v>700</v>
      </c>
      <c r="F77" s="49">
        <f t="shared" si="1"/>
        <v>0</v>
      </c>
      <c r="G77" s="103">
        <f t="shared" si="29"/>
        <v>700</v>
      </c>
    </row>
    <row r="78" spans="1:7" x14ac:dyDescent="0.25">
      <c r="A78" s="45">
        <v>3</v>
      </c>
      <c r="B78" s="46"/>
      <c r="C78" s="20"/>
      <c r="D78" s="20" t="s">
        <v>10</v>
      </c>
      <c r="E78" s="59">
        <f t="shared" si="29"/>
        <v>700</v>
      </c>
      <c r="F78" s="49">
        <f t="shared" si="1"/>
        <v>0</v>
      </c>
      <c r="G78" s="59">
        <f t="shared" si="29"/>
        <v>700</v>
      </c>
    </row>
    <row r="79" spans="1:7" x14ac:dyDescent="0.25">
      <c r="A79" s="45">
        <v>32</v>
      </c>
      <c r="B79" s="46"/>
      <c r="C79" s="20"/>
      <c r="D79" s="20" t="s">
        <v>20</v>
      </c>
      <c r="E79" s="50">
        <v>700</v>
      </c>
      <c r="F79" s="49">
        <f t="shared" si="1"/>
        <v>0</v>
      </c>
      <c r="G79" s="50">
        <v>700</v>
      </c>
    </row>
    <row r="80" spans="1:7" x14ac:dyDescent="0.25">
      <c r="A80" s="138" t="s">
        <v>137</v>
      </c>
      <c r="B80" s="139"/>
      <c r="C80" s="140"/>
      <c r="D80" s="21" t="s">
        <v>138</v>
      </c>
      <c r="E80" s="49">
        <f>E81</f>
        <v>884</v>
      </c>
      <c r="F80" s="49">
        <f t="shared" si="1"/>
        <v>0</v>
      </c>
      <c r="G80" s="49">
        <f t="shared" ref="G80" si="30">G81</f>
        <v>884</v>
      </c>
    </row>
    <row r="81" spans="1:7" ht="25.5" x14ac:dyDescent="0.25">
      <c r="A81" s="138" t="s">
        <v>65</v>
      </c>
      <c r="B81" s="139"/>
      <c r="C81" s="140"/>
      <c r="D81" s="21" t="s">
        <v>68</v>
      </c>
      <c r="E81" s="49">
        <f>E82</f>
        <v>884</v>
      </c>
      <c r="F81" s="49">
        <f t="shared" si="1"/>
        <v>0</v>
      </c>
      <c r="G81" s="49">
        <f t="shared" ref="G81" si="31">G82</f>
        <v>884</v>
      </c>
    </row>
    <row r="82" spans="1:7" x14ac:dyDescent="0.25">
      <c r="A82" s="45">
        <v>3</v>
      </c>
      <c r="B82" s="48"/>
      <c r="C82" s="98"/>
      <c r="D82" s="20" t="s">
        <v>10</v>
      </c>
      <c r="E82" s="50">
        <f>E83</f>
        <v>884</v>
      </c>
      <c r="F82" s="49">
        <f t="shared" ref="F82:F112" si="32" xml:space="preserve"> G82-E82</f>
        <v>0</v>
      </c>
      <c r="G82" s="50">
        <f t="shared" ref="G82" si="33">G83</f>
        <v>884</v>
      </c>
    </row>
    <row r="83" spans="1:7" x14ac:dyDescent="0.25">
      <c r="A83" s="45">
        <v>32</v>
      </c>
      <c r="B83" s="48"/>
      <c r="C83" s="98"/>
      <c r="D83" s="20" t="s">
        <v>20</v>
      </c>
      <c r="E83" s="50">
        <v>884</v>
      </c>
      <c r="F83" s="49">
        <f t="shared" si="32"/>
        <v>0</v>
      </c>
      <c r="G83" s="50">
        <v>884</v>
      </c>
    </row>
    <row r="84" spans="1:7" ht="23.25" customHeight="1" x14ac:dyDescent="0.25">
      <c r="A84" s="138" t="s">
        <v>157</v>
      </c>
      <c r="B84" s="139"/>
      <c r="C84" s="140"/>
      <c r="D84" s="105" t="s">
        <v>158</v>
      </c>
      <c r="E84" s="104">
        <f t="shared" ref="E84:F86" si="34">E85</f>
        <v>0</v>
      </c>
      <c r="F84" s="104">
        <f t="shared" si="34"/>
        <v>3000</v>
      </c>
      <c r="G84" s="104">
        <f>G85</f>
        <v>3000</v>
      </c>
    </row>
    <row r="85" spans="1:7" ht="24" customHeight="1" x14ac:dyDescent="0.25">
      <c r="A85" s="138" t="s">
        <v>65</v>
      </c>
      <c r="B85" s="139"/>
      <c r="C85" s="140"/>
      <c r="D85" s="21" t="s">
        <v>68</v>
      </c>
      <c r="E85" s="50">
        <f t="shared" si="34"/>
        <v>0</v>
      </c>
      <c r="F85" s="50">
        <f t="shared" si="34"/>
        <v>3000</v>
      </c>
      <c r="G85" s="50">
        <f>G86</f>
        <v>3000</v>
      </c>
    </row>
    <row r="86" spans="1:7" x14ac:dyDescent="0.25">
      <c r="A86" s="45">
        <v>3</v>
      </c>
      <c r="B86" s="48"/>
      <c r="C86" s="98"/>
      <c r="D86" s="20" t="s">
        <v>10</v>
      </c>
      <c r="E86" s="50">
        <f t="shared" si="34"/>
        <v>0</v>
      </c>
      <c r="F86" s="50">
        <f t="shared" si="34"/>
        <v>3000</v>
      </c>
      <c r="G86" s="50">
        <f>G87</f>
        <v>3000</v>
      </c>
    </row>
    <row r="87" spans="1:7" x14ac:dyDescent="0.25">
      <c r="A87" s="45">
        <v>32</v>
      </c>
      <c r="B87" s="48"/>
      <c r="C87" s="98"/>
      <c r="D87" s="20" t="s">
        <v>20</v>
      </c>
      <c r="E87" s="50">
        <v>0</v>
      </c>
      <c r="F87" s="49">
        <f t="shared" si="32"/>
        <v>3000</v>
      </c>
      <c r="G87" s="50">
        <v>3000</v>
      </c>
    </row>
    <row r="88" spans="1:7" ht="38.25" x14ac:dyDescent="0.25">
      <c r="A88" s="138" t="s">
        <v>139</v>
      </c>
      <c r="B88" s="139"/>
      <c r="C88" s="140"/>
      <c r="D88" s="62" t="s">
        <v>71</v>
      </c>
      <c r="E88" s="49">
        <f t="shared" ref="E88:G88" si="35">E89</f>
        <v>13750</v>
      </c>
      <c r="F88" s="49">
        <f t="shared" si="32"/>
        <v>0</v>
      </c>
      <c r="G88" s="49">
        <f t="shared" si="35"/>
        <v>13750</v>
      </c>
    </row>
    <row r="89" spans="1:7" ht="25.5" x14ac:dyDescent="0.25">
      <c r="A89" s="53" t="s">
        <v>65</v>
      </c>
      <c r="B89" s="44"/>
      <c r="C89" s="21"/>
      <c r="D89" s="21" t="s">
        <v>68</v>
      </c>
      <c r="E89" s="49">
        <f>E90+E94</f>
        <v>13750</v>
      </c>
      <c r="F89" s="49">
        <f t="shared" si="32"/>
        <v>0</v>
      </c>
      <c r="G89" s="49">
        <f t="shared" ref="G89" si="36">G90+G94</f>
        <v>13750</v>
      </c>
    </row>
    <row r="90" spans="1:7" x14ac:dyDescent="0.25">
      <c r="A90" s="45">
        <v>3</v>
      </c>
      <c r="B90" s="46"/>
      <c r="C90" s="20"/>
      <c r="D90" s="20" t="s">
        <v>10</v>
      </c>
      <c r="E90" s="59">
        <f t="shared" ref="E90:G90" si="37">E92+E91+E93</f>
        <v>10250</v>
      </c>
      <c r="F90" s="49">
        <f t="shared" si="32"/>
        <v>0</v>
      </c>
      <c r="G90" s="59">
        <f t="shared" si="37"/>
        <v>10250</v>
      </c>
    </row>
    <row r="91" spans="1:7" x14ac:dyDescent="0.25">
      <c r="A91" s="45">
        <v>31</v>
      </c>
      <c r="B91" s="46"/>
      <c r="C91" s="20"/>
      <c r="D91" s="20" t="s">
        <v>11</v>
      </c>
      <c r="E91" s="50">
        <v>0</v>
      </c>
      <c r="F91" s="49">
        <f t="shared" si="32"/>
        <v>0</v>
      </c>
      <c r="G91" s="50">
        <v>0</v>
      </c>
    </row>
    <row r="92" spans="1:7" x14ac:dyDescent="0.25">
      <c r="A92" s="45">
        <v>32</v>
      </c>
      <c r="B92" s="46"/>
      <c r="C92" s="20"/>
      <c r="D92" s="20" t="s">
        <v>20</v>
      </c>
      <c r="E92" s="50">
        <v>10250</v>
      </c>
      <c r="F92" s="49">
        <f t="shared" si="32"/>
        <v>0</v>
      </c>
      <c r="G92" s="50">
        <v>10250</v>
      </c>
    </row>
    <row r="93" spans="1:7" x14ac:dyDescent="0.25">
      <c r="A93" s="45">
        <v>34</v>
      </c>
      <c r="B93" s="46"/>
      <c r="C93" s="20"/>
      <c r="D93" s="20" t="s">
        <v>63</v>
      </c>
      <c r="E93" s="50">
        <v>0</v>
      </c>
      <c r="F93" s="49">
        <f t="shared" si="32"/>
        <v>0</v>
      </c>
      <c r="G93" s="50">
        <v>0</v>
      </c>
    </row>
    <row r="94" spans="1:7" ht="25.5" x14ac:dyDescent="0.25">
      <c r="A94" s="45">
        <v>4</v>
      </c>
      <c r="B94" s="46"/>
      <c r="C94" s="20"/>
      <c r="D94" s="20" t="s">
        <v>12</v>
      </c>
      <c r="E94" s="50">
        <f>E95</f>
        <v>3500</v>
      </c>
      <c r="F94" s="49">
        <f t="shared" si="32"/>
        <v>0</v>
      </c>
      <c r="G94" s="50">
        <f t="shared" ref="G94" si="38">G95</f>
        <v>3500</v>
      </c>
    </row>
    <row r="95" spans="1:7" ht="25.5" x14ac:dyDescent="0.25">
      <c r="A95" s="45">
        <v>42</v>
      </c>
      <c r="B95" s="46"/>
      <c r="C95" s="20"/>
      <c r="D95" s="20" t="s">
        <v>28</v>
      </c>
      <c r="E95" s="50">
        <v>3500</v>
      </c>
      <c r="F95" s="49">
        <f t="shared" si="32"/>
        <v>0</v>
      </c>
      <c r="G95" s="50">
        <v>3500</v>
      </c>
    </row>
    <row r="96" spans="1:7" x14ac:dyDescent="0.25">
      <c r="A96" s="53" t="s">
        <v>140</v>
      </c>
      <c r="B96" s="44"/>
      <c r="C96" s="21"/>
      <c r="D96" s="21" t="s">
        <v>116</v>
      </c>
      <c r="E96" s="49">
        <f t="shared" ref="E96:G96" si="39">E97+E101+E105</f>
        <v>36059.97</v>
      </c>
      <c r="F96" s="49">
        <f t="shared" si="32"/>
        <v>2017.3899999999994</v>
      </c>
      <c r="G96" s="49">
        <f t="shared" si="39"/>
        <v>38077.360000000001</v>
      </c>
    </row>
    <row r="97" spans="1:7" x14ac:dyDescent="0.25">
      <c r="A97" s="138" t="s">
        <v>65</v>
      </c>
      <c r="B97" s="139"/>
      <c r="C97" s="140"/>
      <c r="D97" s="8" t="s">
        <v>115</v>
      </c>
      <c r="E97" s="49">
        <f t="shared" ref="E97:G97" si="40">E98</f>
        <v>3863.31</v>
      </c>
      <c r="F97" s="49">
        <f t="shared" si="32"/>
        <v>216.13999999999987</v>
      </c>
      <c r="G97" s="49">
        <f t="shared" si="40"/>
        <v>4079.45</v>
      </c>
    </row>
    <row r="98" spans="1:7" x14ac:dyDescent="0.25">
      <c r="A98" s="45">
        <v>3</v>
      </c>
      <c r="B98" s="46"/>
      <c r="C98" s="20"/>
      <c r="D98" s="20" t="s">
        <v>10</v>
      </c>
      <c r="E98" s="50">
        <f t="shared" ref="E98:G98" si="41">E99+E100</f>
        <v>3863.31</v>
      </c>
      <c r="F98" s="49">
        <f t="shared" si="32"/>
        <v>216.13999999999987</v>
      </c>
      <c r="G98" s="50">
        <f t="shared" si="41"/>
        <v>4079.45</v>
      </c>
    </row>
    <row r="99" spans="1:7" x14ac:dyDescent="0.25">
      <c r="A99" s="45">
        <v>31</v>
      </c>
      <c r="B99" s="46"/>
      <c r="C99" s="20"/>
      <c r="D99" s="20" t="s">
        <v>11</v>
      </c>
      <c r="E99" s="50">
        <v>3488.44</v>
      </c>
      <c r="F99" s="49">
        <f t="shared" si="32"/>
        <v>345.59999999999991</v>
      </c>
      <c r="G99" s="50">
        <v>3834.04</v>
      </c>
    </row>
    <row r="100" spans="1:7" x14ac:dyDescent="0.25">
      <c r="A100" s="45">
        <v>32</v>
      </c>
      <c r="B100" s="46"/>
      <c r="C100" s="20"/>
      <c r="D100" s="20" t="s">
        <v>20</v>
      </c>
      <c r="E100" s="52">
        <v>374.87</v>
      </c>
      <c r="F100" s="49">
        <f t="shared" si="32"/>
        <v>-129.46</v>
      </c>
      <c r="G100" s="52">
        <v>245.41</v>
      </c>
    </row>
    <row r="101" spans="1:7" x14ac:dyDescent="0.25">
      <c r="A101" s="138" t="s">
        <v>113</v>
      </c>
      <c r="B101" s="139"/>
      <c r="C101" s="140"/>
      <c r="D101" s="8" t="s">
        <v>114</v>
      </c>
      <c r="E101" s="49">
        <f t="shared" ref="E101:G101" si="42">E102</f>
        <v>4829.5</v>
      </c>
      <c r="F101" s="49">
        <f t="shared" si="32"/>
        <v>270.17999999999938</v>
      </c>
      <c r="G101" s="49">
        <f t="shared" si="42"/>
        <v>5099.6799999999994</v>
      </c>
    </row>
    <row r="102" spans="1:7" x14ac:dyDescent="0.25">
      <c r="A102" s="45">
        <v>3</v>
      </c>
      <c r="B102" s="46"/>
      <c r="C102" s="20"/>
      <c r="D102" s="20" t="s">
        <v>10</v>
      </c>
      <c r="E102" s="50">
        <f t="shared" ref="E102:G102" si="43">E103+E104</f>
        <v>4829.5</v>
      </c>
      <c r="F102" s="49">
        <f t="shared" si="32"/>
        <v>270.17999999999938</v>
      </c>
      <c r="G102" s="50">
        <f t="shared" si="43"/>
        <v>5099.6799999999994</v>
      </c>
    </row>
    <row r="103" spans="1:7" x14ac:dyDescent="0.25">
      <c r="A103" s="45">
        <v>31</v>
      </c>
      <c r="B103" s="46"/>
      <c r="C103" s="20"/>
      <c r="D103" s="20" t="s">
        <v>11</v>
      </c>
      <c r="E103" s="50">
        <v>4360.87</v>
      </c>
      <c r="F103" s="49">
        <f t="shared" si="32"/>
        <v>432.02999999999975</v>
      </c>
      <c r="G103" s="50">
        <v>4792.8999999999996</v>
      </c>
    </row>
    <row r="104" spans="1:7" x14ac:dyDescent="0.25">
      <c r="A104" s="45">
        <v>32</v>
      </c>
      <c r="B104" s="46"/>
      <c r="C104" s="20"/>
      <c r="D104" s="20" t="s">
        <v>20</v>
      </c>
      <c r="E104" s="50">
        <v>468.63</v>
      </c>
      <c r="F104" s="49">
        <f t="shared" si="32"/>
        <v>-161.85000000000002</v>
      </c>
      <c r="G104" s="50">
        <v>306.77999999999997</v>
      </c>
    </row>
    <row r="105" spans="1:7" ht="15" customHeight="1" x14ac:dyDescent="0.25">
      <c r="A105" s="53" t="s">
        <v>72</v>
      </c>
      <c r="B105" s="46"/>
      <c r="C105" s="20"/>
      <c r="D105" s="8" t="s">
        <v>73</v>
      </c>
      <c r="E105" s="49">
        <f t="shared" ref="E105:G105" si="44">E106</f>
        <v>27367.16</v>
      </c>
      <c r="F105" s="49">
        <f t="shared" si="32"/>
        <v>1531.0699999999997</v>
      </c>
      <c r="G105" s="49">
        <f t="shared" si="44"/>
        <v>28898.23</v>
      </c>
    </row>
    <row r="106" spans="1:7" x14ac:dyDescent="0.25">
      <c r="A106" s="45">
        <v>3</v>
      </c>
      <c r="B106" s="46"/>
      <c r="C106" s="20"/>
      <c r="D106" s="20" t="s">
        <v>10</v>
      </c>
      <c r="E106" s="50">
        <f t="shared" ref="E106:G106" si="45">E107+E108</f>
        <v>27367.16</v>
      </c>
      <c r="F106" s="49">
        <f t="shared" si="32"/>
        <v>1531.0699999999997</v>
      </c>
      <c r="G106" s="50">
        <f t="shared" si="45"/>
        <v>28898.23</v>
      </c>
    </row>
    <row r="107" spans="1:7" x14ac:dyDescent="0.25">
      <c r="A107" s="45">
        <v>31</v>
      </c>
      <c r="B107" s="46"/>
      <c r="C107" s="20"/>
      <c r="D107" s="20" t="s">
        <v>11</v>
      </c>
      <c r="E107" s="50">
        <v>24711.61</v>
      </c>
      <c r="F107" s="49">
        <f t="shared" si="32"/>
        <v>2448.16</v>
      </c>
      <c r="G107" s="59">
        <v>27159.77</v>
      </c>
    </row>
    <row r="108" spans="1:7" x14ac:dyDescent="0.25">
      <c r="A108" s="45">
        <v>32</v>
      </c>
      <c r="B108" s="46"/>
      <c r="C108" s="20"/>
      <c r="D108" s="20" t="s">
        <v>20</v>
      </c>
      <c r="E108" s="50">
        <v>2655.55</v>
      </c>
      <c r="F108" s="49">
        <f t="shared" si="32"/>
        <v>-917.09000000000015</v>
      </c>
      <c r="G108" s="50">
        <v>1738.46</v>
      </c>
    </row>
    <row r="109" spans="1:7" x14ac:dyDescent="0.25">
      <c r="A109" s="138" t="s">
        <v>142</v>
      </c>
      <c r="B109" s="139"/>
      <c r="C109" s="140"/>
      <c r="D109" s="21" t="s">
        <v>141</v>
      </c>
      <c r="E109" s="99">
        <f t="shared" ref="E109:G111" si="46">E110</f>
        <v>4090.64</v>
      </c>
      <c r="F109" s="49">
        <f t="shared" si="32"/>
        <v>0</v>
      </c>
      <c r="G109" s="99">
        <f t="shared" si="46"/>
        <v>4090.64</v>
      </c>
    </row>
    <row r="110" spans="1:7" x14ac:dyDescent="0.25">
      <c r="A110" s="138" t="s">
        <v>72</v>
      </c>
      <c r="B110" s="139"/>
      <c r="C110" s="140"/>
      <c r="D110" s="8" t="s">
        <v>73</v>
      </c>
      <c r="E110" s="99">
        <f t="shared" si="46"/>
        <v>4090.64</v>
      </c>
      <c r="F110" s="49">
        <f t="shared" si="32"/>
        <v>0</v>
      </c>
      <c r="G110" s="99">
        <f t="shared" si="46"/>
        <v>4090.64</v>
      </c>
    </row>
    <row r="111" spans="1:7" x14ac:dyDescent="0.25">
      <c r="A111" s="45">
        <v>3</v>
      </c>
      <c r="B111" s="46"/>
      <c r="C111" s="20"/>
      <c r="D111" s="20" t="s">
        <v>10</v>
      </c>
      <c r="E111" s="59">
        <f t="shared" si="46"/>
        <v>4090.64</v>
      </c>
      <c r="F111" s="49">
        <f t="shared" si="32"/>
        <v>0</v>
      </c>
      <c r="G111" s="59">
        <f t="shared" si="46"/>
        <v>4090.64</v>
      </c>
    </row>
    <row r="112" spans="1:7" x14ac:dyDescent="0.25">
      <c r="A112" s="45">
        <v>32</v>
      </c>
      <c r="B112" s="46"/>
      <c r="C112" s="20"/>
      <c r="D112" s="20" t="s">
        <v>20</v>
      </c>
      <c r="E112" s="50">
        <v>4090.64</v>
      </c>
      <c r="F112" s="49">
        <f t="shared" si="32"/>
        <v>0</v>
      </c>
      <c r="G112" s="50">
        <v>4090.64</v>
      </c>
    </row>
    <row r="113" spans="2:7" x14ac:dyDescent="0.25">
      <c r="B113" s="137" t="s">
        <v>159</v>
      </c>
      <c r="C113" s="137"/>
      <c r="D113" s="137"/>
      <c r="E113" s="66"/>
      <c r="F113" s="66"/>
      <c r="G113"/>
    </row>
    <row r="114" spans="2:7" x14ac:dyDescent="0.25">
      <c r="B114" s="133" t="s">
        <v>161</v>
      </c>
      <c r="C114" s="133"/>
      <c r="D114" s="133"/>
      <c r="E114" s="66"/>
      <c r="F114" s="144" t="s">
        <v>164</v>
      </c>
      <c r="G114"/>
    </row>
    <row r="115" spans="2:7" x14ac:dyDescent="0.25">
      <c r="B115" s="133" t="s">
        <v>162</v>
      </c>
      <c r="C115" s="133"/>
      <c r="D115" s="133"/>
      <c r="E115" s="66"/>
      <c r="F115" s="144" t="s">
        <v>163</v>
      </c>
      <c r="G115"/>
    </row>
    <row r="116" spans="2:7" x14ac:dyDescent="0.25">
      <c r="E116" s="66"/>
      <c r="F116" s="66"/>
      <c r="G116"/>
    </row>
    <row r="117" spans="2:7" x14ac:dyDescent="0.25">
      <c r="B117" s="66"/>
      <c r="C117" s="66"/>
      <c r="D117" s="66"/>
      <c r="E117" s="66"/>
      <c r="F117" s="66"/>
      <c r="G117"/>
    </row>
    <row r="118" spans="2:7" x14ac:dyDescent="0.25">
      <c r="E118"/>
      <c r="F118"/>
      <c r="G118"/>
    </row>
    <row r="119" spans="2:7" x14ac:dyDescent="0.25">
      <c r="E119"/>
      <c r="F119"/>
      <c r="G119"/>
    </row>
  </sheetData>
  <mergeCells count="36">
    <mergeCell ref="A109:C109"/>
    <mergeCell ref="A84:C84"/>
    <mergeCell ref="A85:C85"/>
    <mergeCell ref="A97:C97"/>
    <mergeCell ref="A76:C76"/>
    <mergeCell ref="A88:C88"/>
    <mergeCell ref="A101:C101"/>
    <mergeCell ref="A80:C80"/>
    <mergeCell ref="A81:C81"/>
    <mergeCell ref="A59:C59"/>
    <mergeCell ref="A24:C24"/>
    <mergeCell ref="A32:C32"/>
    <mergeCell ref="A40:C40"/>
    <mergeCell ref="A29:C29"/>
    <mergeCell ref="A37:C37"/>
    <mergeCell ref="A11:C11"/>
    <mergeCell ref="A9:C9"/>
    <mergeCell ref="A1:G1"/>
    <mergeCell ref="A49:C49"/>
    <mergeCell ref="A53:C53"/>
    <mergeCell ref="B115:D115"/>
    <mergeCell ref="A3:G3"/>
    <mergeCell ref="A5:C5"/>
    <mergeCell ref="B113:D113"/>
    <mergeCell ref="B114:D114"/>
    <mergeCell ref="A17:C17"/>
    <mergeCell ref="A16:C16"/>
    <mergeCell ref="A110:C110"/>
    <mergeCell ref="A77:C77"/>
    <mergeCell ref="A18:C18"/>
    <mergeCell ref="A19:C19"/>
    <mergeCell ref="A66:C66"/>
    <mergeCell ref="A23:C23"/>
    <mergeCell ref="A71:C71"/>
    <mergeCell ref="A6:C6"/>
    <mergeCell ref="A10:C1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2" manualBreakCount="2">
    <brk id="75" max="6" man="1"/>
    <brk id="11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'POSEBNI DIO'!Podrucje_ispisa</vt:lpstr>
      <vt:lpstr>'Prihodi i rashodi po izvorima'!Podrucje_ispisa</vt:lpstr>
      <vt:lpstr>'Račun financiranja po izvorima'!Podrucje_ispisa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Petra Puh</cp:lastModifiedBy>
  <cp:lastPrinted>2025-04-04T10:20:50Z</cp:lastPrinted>
  <dcterms:created xsi:type="dcterms:W3CDTF">2022-08-12T12:51:27Z</dcterms:created>
  <dcterms:modified xsi:type="dcterms:W3CDTF">2025-04-04T10:24:09Z</dcterms:modified>
</cp:coreProperties>
</file>