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4" documentId="8_{D1C559A0-B4B3-421A-B540-C1BF8D0DCB77}" xr6:coauthVersionLast="47" xr6:coauthVersionMax="47" xr10:uidLastSave="{90A704CD-424B-45FC-982B-88ADAFE3A1C7}"/>
  <bookViews>
    <workbookView xWindow="-120" yWindow="-120" windowWidth="29040" windowHeight="15720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10" r:id="rId4"/>
  </sheets>
  <definedNames>
    <definedName name="_xlnm.Print_Area" localSheetId="2">' Račun financiranja'!$A$1:$G$32</definedName>
    <definedName name="_xlnm.Print_Area" localSheetId="1">' Račun prihoda i rashoda'!$A$1:$G$124</definedName>
    <definedName name="_xlnm.Print_Area" localSheetId="0">' Sažetak'!$A$1:$J$47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J15" i="2"/>
  <c r="I15" i="2"/>
  <c r="I18" i="2"/>
  <c r="H18" i="2"/>
  <c r="H15" i="2"/>
  <c r="I191" i="10"/>
  <c r="H191" i="10"/>
  <c r="K23" i="10"/>
  <c r="K22" i="10" s="1"/>
  <c r="K12" i="10" s="1"/>
  <c r="K191" i="10"/>
  <c r="K69" i="10" s="1"/>
  <c r="L98" i="10"/>
  <c r="K98" i="10"/>
  <c r="K77" i="10"/>
  <c r="K197" i="10"/>
  <c r="K210" i="10"/>
  <c r="K200" i="10"/>
  <c r="N5" i="10"/>
  <c r="L5" i="10"/>
  <c r="K5" i="10"/>
  <c r="N49" i="10"/>
  <c r="M49" i="10"/>
  <c r="N6" i="10"/>
  <c r="M6" i="10"/>
  <c r="L6" i="10"/>
  <c r="K6" i="10"/>
  <c r="I38" i="10"/>
  <c r="I22" i="10" s="1"/>
  <c r="I12" i="10" s="1"/>
  <c r="I11" i="10" s="1"/>
  <c r="L49" i="10"/>
  <c r="I69" i="10"/>
  <c r="I49" i="10" s="1"/>
  <c r="H215" i="10"/>
  <c r="H213" i="10" s="1"/>
  <c r="H205" i="10"/>
  <c r="H203" i="10" s="1"/>
  <c r="H199" i="10"/>
  <c r="H198" i="10" s="1"/>
  <c r="H194" i="10"/>
  <c r="H193" i="10" s="1"/>
  <c r="H136" i="10"/>
  <c r="H135" i="10"/>
  <c r="H134" i="10" s="1"/>
  <c r="H131" i="10"/>
  <c r="H130" i="10" s="1"/>
  <c r="H129" i="10" s="1"/>
  <c r="H117" i="10"/>
  <c r="H116" i="10" s="1"/>
  <c r="H114" i="10" s="1"/>
  <c r="H94" i="10"/>
  <c r="H93" i="10" s="1"/>
  <c r="H92" i="10" s="1"/>
  <c r="H86" i="10"/>
  <c r="H85" i="10" s="1"/>
  <c r="H84" i="10" s="1"/>
  <c r="H79" i="10"/>
  <c r="H78" i="10" s="1"/>
  <c r="H73" i="10"/>
  <c r="H72" i="10"/>
  <c r="H71" i="10" s="1"/>
  <c r="H70" i="10"/>
  <c r="H63" i="10"/>
  <c r="H60" i="10"/>
  <c r="H59" i="10" s="1"/>
  <c r="H58" i="10" s="1"/>
  <c r="H57" i="10" s="1"/>
  <c r="H56" i="10" s="1"/>
  <c r="H38" i="10"/>
  <c r="H29" i="10"/>
  <c r="C120" i="4"/>
  <c r="C119" i="4" s="1"/>
  <c r="D120" i="4"/>
  <c r="D119" i="4" s="1"/>
  <c r="F120" i="4"/>
  <c r="F119" i="4" s="1"/>
  <c r="G120" i="4"/>
  <c r="G119" i="4" s="1"/>
  <c r="E120" i="4"/>
  <c r="E119" i="4" s="1"/>
  <c r="D93" i="4"/>
  <c r="C91" i="4"/>
  <c r="D91" i="4"/>
  <c r="F91" i="4"/>
  <c r="G91" i="4"/>
  <c r="E91" i="4"/>
  <c r="E80" i="4"/>
  <c r="F80" i="4"/>
  <c r="G80" i="4"/>
  <c r="F48" i="4"/>
  <c r="G48" i="4"/>
  <c r="F59" i="4"/>
  <c r="G59" i="4"/>
  <c r="E59" i="4"/>
  <c r="F108" i="4"/>
  <c r="G108" i="4"/>
  <c r="F105" i="4"/>
  <c r="G105" i="4"/>
  <c r="F102" i="4"/>
  <c r="G102" i="4"/>
  <c r="F100" i="4"/>
  <c r="G100" i="4"/>
  <c r="F97" i="4"/>
  <c r="G97" i="4"/>
  <c r="F93" i="4"/>
  <c r="G93" i="4"/>
  <c r="F87" i="4"/>
  <c r="G87" i="4"/>
  <c r="F84" i="4"/>
  <c r="G84" i="4"/>
  <c r="F82" i="4"/>
  <c r="G82" i="4"/>
  <c r="F77" i="4"/>
  <c r="G77" i="4"/>
  <c r="F70" i="4"/>
  <c r="G70" i="4"/>
  <c r="F67" i="4"/>
  <c r="G67" i="4"/>
  <c r="F64" i="4"/>
  <c r="G64" i="4"/>
  <c r="F61" i="4"/>
  <c r="G61" i="4"/>
  <c r="F56" i="4"/>
  <c r="G56" i="4"/>
  <c r="F52" i="4"/>
  <c r="G52" i="4"/>
  <c r="F45" i="4"/>
  <c r="G45" i="4"/>
  <c r="F43" i="4"/>
  <c r="G43" i="4"/>
  <c r="F41" i="4"/>
  <c r="G41" i="4"/>
  <c r="F38" i="4"/>
  <c r="G38" i="4"/>
  <c r="C111" i="4"/>
  <c r="C93" i="4"/>
  <c r="C100" i="4"/>
  <c r="C80" i="4"/>
  <c r="C52" i="4"/>
  <c r="C70" i="4"/>
  <c r="E70" i="4"/>
  <c r="E67" i="4"/>
  <c r="E64" i="4"/>
  <c r="E61" i="4"/>
  <c r="C67" i="4"/>
  <c r="C66" i="4" s="1"/>
  <c r="C64" i="4"/>
  <c r="C61" i="4"/>
  <c r="E52" i="4"/>
  <c r="E38" i="4"/>
  <c r="E41" i="4"/>
  <c r="E43" i="4"/>
  <c r="E45" i="4"/>
  <c r="C48" i="4"/>
  <c r="E48" i="4"/>
  <c r="D102" i="4"/>
  <c r="D84" i="4"/>
  <c r="C108" i="4"/>
  <c r="C107" i="4" s="1"/>
  <c r="E108" i="4"/>
  <c r="C105" i="4"/>
  <c r="C102" i="4"/>
  <c r="C97" i="4"/>
  <c r="E105" i="4"/>
  <c r="E102" i="4"/>
  <c r="E100" i="4"/>
  <c r="E97" i="4"/>
  <c r="D105" i="4"/>
  <c r="D100" i="4"/>
  <c r="D97" i="4"/>
  <c r="E93" i="4"/>
  <c r="C87" i="4"/>
  <c r="E87" i="4"/>
  <c r="C84" i="4"/>
  <c r="E84" i="4"/>
  <c r="C82" i="4"/>
  <c r="E82" i="4"/>
  <c r="C77" i="4"/>
  <c r="E77" i="4"/>
  <c r="D87" i="4"/>
  <c r="D82" i="4"/>
  <c r="D80" i="4"/>
  <c r="D77" i="4"/>
  <c r="D70" i="4"/>
  <c r="D48" i="4"/>
  <c r="D38" i="4"/>
  <c r="E56" i="4"/>
  <c r="C56" i="4"/>
  <c r="D52" i="4"/>
  <c r="D64" i="4"/>
  <c r="D61" i="4"/>
  <c r="D56" i="4"/>
  <c r="D45" i="4"/>
  <c r="D43" i="4"/>
  <c r="D41" i="4"/>
  <c r="C45" i="4"/>
  <c r="C43" i="4"/>
  <c r="C41" i="4"/>
  <c r="C38" i="4"/>
  <c r="G28" i="4"/>
  <c r="D28" i="4"/>
  <c r="E28" i="4"/>
  <c r="F28" i="4"/>
  <c r="D22" i="4"/>
  <c r="E22" i="4"/>
  <c r="F22" i="4"/>
  <c r="G22" i="4"/>
  <c r="G9" i="4"/>
  <c r="G8" i="4" s="1"/>
  <c r="D9" i="4"/>
  <c r="D8" i="4" s="1"/>
  <c r="E9" i="4"/>
  <c r="E8" i="4" s="1"/>
  <c r="F9" i="4"/>
  <c r="F8" i="4" s="1"/>
  <c r="C22" i="4"/>
  <c r="C28" i="4"/>
  <c r="C9" i="4"/>
  <c r="C8" i="4" s="1"/>
  <c r="F47" i="2"/>
  <c r="G44" i="2" s="1"/>
  <c r="G47" i="2" s="1"/>
  <c r="H44" i="2" s="1"/>
  <c r="H47" i="2" s="1"/>
  <c r="I44" i="2" s="1"/>
  <c r="I47" i="2" s="1"/>
  <c r="J44" i="2" s="1"/>
  <c r="J47" i="2" s="1"/>
  <c r="J29" i="2"/>
  <c r="I29" i="2"/>
  <c r="H29" i="2"/>
  <c r="G29" i="2"/>
  <c r="F29" i="2"/>
  <c r="K49" i="10" l="1"/>
  <c r="I6" i="10"/>
  <c r="I5" i="10" s="1"/>
  <c r="H22" i="10"/>
  <c r="H12" i="10" s="1"/>
  <c r="H11" i="10" s="1"/>
  <c r="H6" i="10" s="1"/>
  <c r="H5" i="10" s="1"/>
  <c r="D86" i="4"/>
  <c r="H98" i="10"/>
  <c r="H197" i="10"/>
  <c r="H77" i="10"/>
  <c r="E37" i="4"/>
  <c r="F37" i="4"/>
  <c r="G76" i="4"/>
  <c r="E86" i="4"/>
  <c r="E76" i="4" s="1"/>
  <c r="D76" i="4"/>
  <c r="F47" i="4"/>
  <c r="G47" i="4"/>
  <c r="G37" i="4" s="1"/>
  <c r="E47" i="4"/>
  <c r="G86" i="4"/>
  <c r="F86" i="4"/>
  <c r="F76" i="4" s="1"/>
  <c r="C86" i="4"/>
  <c r="C76" i="4" s="1"/>
  <c r="C47" i="4"/>
  <c r="C37" i="4" s="1"/>
  <c r="D47" i="4"/>
  <c r="D37" i="4" s="1"/>
  <c r="D21" i="4"/>
  <c r="G21" i="4"/>
  <c r="C21" i="4"/>
  <c r="F21" i="4"/>
  <c r="E21" i="4"/>
  <c r="F21" i="2"/>
  <c r="F30" i="2" s="1"/>
  <c r="F38" i="2" s="1"/>
  <c r="G21" i="2"/>
  <c r="G30" i="2" s="1"/>
  <c r="G38" i="2" s="1"/>
  <c r="H21" i="2"/>
  <c r="H30" i="2" s="1"/>
  <c r="H37" i="2" s="1"/>
  <c r="H38" i="2" s="1"/>
  <c r="I21" i="2"/>
  <c r="I30" i="2" s="1"/>
  <c r="I37" i="2" s="1"/>
  <c r="I38" i="2" s="1"/>
  <c r="J21" i="2"/>
  <c r="J30" i="2"/>
  <c r="J37" i="2" s="1"/>
  <c r="J38" i="2" s="1"/>
  <c r="H69" i="10" l="1"/>
  <c r="H49" i="10" s="1"/>
</calcChain>
</file>

<file path=xl/sharedStrings.xml><?xml version="1.0" encoding="utf-8"?>
<sst xmlns="http://schemas.openxmlformats.org/spreadsheetml/2006/main" count="781" uniqueCount="257">
  <si>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</si>
  <si>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</si>
  <si>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</si>
  <si>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</si>
  <si>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</si>
  <si>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</si>
  <si>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</si>
  <si>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</si>
  <si>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</si>
  <si>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</si>
  <si>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</si>
  <si>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</si>
  <si>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</si>
  <si>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</si>
  <si>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</si>
  <si>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</si>
  <si>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</si>
  <si>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</si>
  <si>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</si>
  <si>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</si>
  <si>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</si>
  <si>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</si>
  <si>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</si>
  <si>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</si>
  <si>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</si>
  <si>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</si>
  <si>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</si>
  <si>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</si>
  <si>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</si>
  <si>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</si>
  <si>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</si>
  <si>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</si>
  <si>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</si>
  <si>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</si>
  <si>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</si>
  <si>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</si>
  <si>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</si>
  <si>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</si>
  <si>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</si>
  <si>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</si>
  <si>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</si>
  <si>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</si>
  <si>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</si>
  <si>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</si>
  <si>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</si>
  <si>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</si>
  <si>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</si>
  <si>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</si>
  <si>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</si>
  <si>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Ostali prihodi za posebne namjene</t>
  </si>
  <si>
    <t>Prihodi za posebne namjene</t>
  </si>
  <si>
    <t>Namjenski primici</t>
  </si>
  <si>
    <t>Namjenski primici od zaduživanja</t>
  </si>
  <si>
    <t>VIŠAK / MANJAK TEKUĆE GODINE
(VIŠAK / MANJAK + NETO FINANCIRANJE)</t>
  </si>
  <si>
    <t>Prihodi od prodaje proizvoda i robe te pruženih usluga, prihodi od donacija te povrati po protestiranim jamstvima</t>
  </si>
  <si>
    <t>IZVRŠENJE 
2024</t>
  </si>
  <si>
    <t>TEKUĆI PLAN 
2025</t>
  </si>
  <si>
    <t>PLAN 
2026</t>
  </si>
  <si>
    <t>PROJEKCIJA 
2027</t>
  </si>
  <si>
    <t>PROJEKCIJA
2028</t>
  </si>
  <si>
    <t>Prihodi od imovine</t>
  </si>
  <si>
    <t>Prihodi po posebnim propisima</t>
  </si>
  <si>
    <t>Prihodi iz nadležnog proračuna</t>
  </si>
  <si>
    <t>Financijski rashodi</t>
  </si>
  <si>
    <t>Naknade građanima i kućanstvima</t>
  </si>
  <si>
    <t xml:space="preserve">Ostali rashodi   </t>
  </si>
  <si>
    <t>Dodatna ulaganja na nefinancijskoj imovini</t>
  </si>
  <si>
    <t>Decentralizacija</t>
  </si>
  <si>
    <t>Donacija</t>
  </si>
  <si>
    <t>Pomoći</t>
  </si>
  <si>
    <t>JLS</t>
  </si>
  <si>
    <t>Ministarstvo- prijenos EU</t>
  </si>
  <si>
    <t>Refundacije</t>
  </si>
  <si>
    <t>Donacije</t>
  </si>
  <si>
    <t>Pomoći  iz državnog proračuna</t>
  </si>
  <si>
    <t>Europski poljoprivredni jamstveni fond</t>
  </si>
  <si>
    <t>Instrumenti EU nove generacije</t>
  </si>
  <si>
    <t>09</t>
  </si>
  <si>
    <t>091</t>
  </si>
  <si>
    <t>096</t>
  </si>
  <si>
    <t>098</t>
  </si>
  <si>
    <t>Usluge obrazovanja koje nisu drugdje svrstane</t>
  </si>
  <si>
    <t>Dodatne usluge u obrazovanju</t>
  </si>
  <si>
    <t>Predškolsko i osnovno obrazovanje</t>
  </si>
  <si>
    <t>Obrazovanje</t>
  </si>
  <si>
    <t>Pomoći  iz državnog proračuna kroz opće prihode i primitke</t>
  </si>
  <si>
    <t>POMOĆI IZ DRŽ. PRORAČUNA KROZ NACIONALNO SUFIN. EU PROJEKATA</t>
  </si>
  <si>
    <t>2</t>
  </si>
  <si>
    <t>Ministarstvo</t>
  </si>
  <si>
    <t>Ostale pomoći</t>
  </si>
  <si>
    <t>Ministarstvo PK</t>
  </si>
  <si>
    <t>JLS PK</t>
  </si>
  <si>
    <t>Ostali programi EU</t>
  </si>
  <si>
    <t>6.1.</t>
  </si>
  <si>
    <t>6.2.</t>
  </si>
  <si>
    <t>1.1.</t>
  </si>
  <si>
    <t>1.3.</t>
  </si>
  <si>
    <t>2.1.</t>
  </si>
  <si>
    <t>3.1.</t>
  </si>
  <si>
    <t>4.3.</t>
  </si>
  <si>
    <t>5.0.</t>
  </si>
  <si>
    <t>5.0.3.</t>
  </si>
  <si>
    <t>5.2.</t>
  </si>
  <si>
    <t>5.2.1.</t>
  </si>
  <si>
    <t>5.4.</t>
  </si>
  <si>
    <t>5.4.1.</t>
  </si>
  <si>
    <t>5.7.</t>
  </si>
  <si>
    <t>5.6.</t>
  </si>
  <si>
    <t>FONDOVI EU</t>
  </si>
  <si>
    <t>7.1.</t>
  </si>
  <si>
    <t>5.1.</t>
  </si>
  <si>
    <t>PROGRAM UNIJE</t>
  </si>
  <si>
    <t>PROGRAM UNIJE- RASPOLOŽIV PREDUJAM PK</t>
  </si>
  <si>
    <t>PROJEKCIJA 
2028</t>
  </si>
  <si>
    <t>5.7.1.</t>
  </si>
  <si>
    <t>5.8.</t>
  </si>
  <si>
    <t xml:space="preserve">Prih. od prodaje nefinancijske imovine i nakn. s naslova osiguranja </t>
  </si>
  <si>
    <t>KRAPINSKO ZAGORSKA ŽUPANIJA</t>
  </si>
  <si>
    <t>OSNOVNA ŠKOLA VIKTORA KOVAČIĆA</t>
  </si>
  <si>
    <t xml:space="preserve">HUM NA SUTLI </t>
  </si>
  <si>
    <t>KLASA:400-02/25-01/5</t>
  </si>
  <si>
    <t>5.0.1</t>
  </si>
  <si>
    <t xml:space="preserve">5.2.4 </t>
  </si>
  <si>
    <t>5.6.1</t>
  </si>
  <si>
    <t>Europski socijalni fond plus</t>
  </si>
  <si>
    <t>5.8.1</t>
  </si>
  <si>
    <t>Mehanizam za oporavak i otpornost-bespovratna sredstva</t>
  </si>
  <si>
    <t>5.1.0</t>
  </si>
  <si>
    <t xml:space="preserve"> </t>
  </si>
  <si>
    <t>II. POSEBNI DIO</t>
  </si>
  <si>
    <t>Šifra</t>
  </si>
  <si>
    <t>Naziv</t>
  </si>
  <si>
    <t>TEKUĆI PLAN 2025.</t>
  </si>
  <si>
    <t>IZVRŠENJE 2024.</t>
  </si>
  <si>
    <t>PLAN 2026.</t>
  </si>
  <si>
    <t>PROJEKCIJA 2027.</t>
  </si>
  <si>
    <t>SVEUKUPNO RASHODI</t>
  </si>
  <si>
    <t>Razdjel 006</t>
  </si>
  <si>
    <t>UO ZA OBRAZOVANJE, KULTURU, ŠPORT I TEHNIČKU KULTURU</t>
  </si>
  <si>
    <t>Glava 00602</t>
  </si>
  <si>
    <t>USTANOVE U OBRAZOVANJU</t>
  </si>
  <si>
    <t>OŠ HUM NA SUTLI</t>
  </si>
  <si>
    <t>Izvor 1.</t>
  </si>
  <si>
    <t>OPĆI PRIHODI I PRIMICI</t>
  </si>
  <si>
    <t>Izvor 1.1.</t>
  </si>
  <si>
    <t>Izvor 1.3.</t>
  </si>
  <si>
    <t>DECENTRALIZACIJA</t>
  </si>
  <si>
    <t>Izvor 2</t>
  </si>
  <si>
    <t>DONACIJA</t>
  </si>
  <si>
    <t>Izvor 2.1.</t>
  </si>
  <si>
    <t>Izvor 3.</t>
  </si>
  <si>
    <t>VLASTITI PRIHODI</t>
  </si>
  <si>
    <t>Izvor 3.1.</t>
  </si>
  <si>
    <t>Izvor 4.</t>
  </si>
  <si>
    <t>PRIHODI ZA POSEBNE NAMJENE</t>
  </si>
  <si>
    <t>Izvor 4.3.</t>
  </si>
  <si>
    <t>Izvor 5.</t>
  </si>
  <si>
    <t>POMOĆI</t>
  </si>
  <si>
    <t>Izvor 5.0.</t>
  </si>
  <si>
    <t>POMOĆI IZ DRŽAVNOG PRORAČUNA</t>
  </si>
  <si>
    <t>Izvor 5.0.119</t>
  </si>
  <si>
    <t>POMOĆI IZ DRŽAVNOG PRORAČUNA KROZ OPĆE PRIHODE I PRIMITKE PK</t>
  </si>
  <si>
    <t>Izvor 5.0.12</t>
  </si>
  <si>
    <t>Izvor 5.0.3</t>
  </si>
  <si>
    <t>Izvor 5.1.</t>
  </si>
  <si>
    <t>PROGRAMI UNIJE</t>
  </si>
  <si>
    <t>Izvor 5.1.0009</t>
  </si>
  <si>
    <t>PROGRAMI UNIJE - RASPOLOŽIV PREDUJAM PK</t>
  </si>
  <si>
    <t>Izvor 5.2.</t>
  </si>
  <si>
    <t>MINISTARSTVO</t>
  </si>
  <si>
    <t>OSTALE POMOĆI</t>
  </si>
  <si>
    <t>Izvor 5.2.1</t>
  </si>
  <si>
    <t>MINISTARSTVO PK</t>
  </si>
  <si>
    <t>Izvor 5.2.49</t>
  </si>
  <si>
    <t>JEDINICE LOKALNE SAMOUPRAVE PK</t>
  </si>
  <si>
    <t>Izvor 5.4.</t>
  </si>
  <si>
    <t>EUROPSKI POLJOPRIVREDNI JAMSTVENI FOND (EAGF)</t>
  </si>
  <si>
    <t>Izvor 5.4.1</t>
  </si>
  <si>
    <t>Izvor 5.6.</t>
  </si>
  <si>
    <t>Izvor 5.6.111</t>
  </si>
  <si>
    <t>EUROPSKI SOCIJALNI FOND PLUS-PREDFINANCIRANJE IZ IZVORA 1.1.</t>
  </si>
  <si>
    <t>Izvor 5.7.</t>
  </si>
  <si>
    <t>MINISTARSTVO - PRIJENOS EU</t>
  </si>
  <si>
    <t>OSTALI PROGRAMI EU</t>
  </si>
  <si>
    <t>Izvor 5.7.1</t>
  </si>
  <si>
    <t>MINISTARSTVO PRIJENOS EU PK</t>
  </si>
  <si>
    <t>Izvor 5.8.</t>
  </si>
  <si>
    <t>INSTRUMENTI EU NOVE GENERACIJE</t>
  </si>
  <si>
    <t>Izvor 5.8.1119</t>
  </si>
  <si>
    <t>MEH.ZA OPOR.I OTPOR.-BESP.SRED.-PREDFIN.IZ IZVORA 1.1. PK</t>
  </si>
  <si>
    <t>Izvor 6.</t>
  </si>
  <si>
    <t>REFUNDACIJE</t>
  </si>
  <si>
    <t>DONACIJE</t>
  </si>
  <si>
    <t>Izvor 6.1.</t>
  </si>
  <si>
    <t>Izvor 6.2.</t>
  </si>
  <si>
    <t>Izvor 7.</t>
  </si>
  <si>
    <t>PRIH. OD PRODAJE NEFINANCIJE IMOVINE I NAKN. S NASLOVA OSIG.</t>
  </si>
  <si>
    <t>Izvor 7.1.</t>
  </si>
  <si>
    <t>Program J011017</t>
  </si>
  <si>
    <t>OSNOVNO OBRAZOVANJE - ZAKONSKI STANDARD</t>
  </si>
  <si>
    <t>Aktivnost J011017A101701</t>
  </si>
  <si>
    <t>Redovni poslovi ustanova osnovnog obrazovanja</t>
  </si>
  <si>
    <t xml:space="preserve"> 3</t>
  </si>
  <si>
    <t xml:space="preserve"> 32</t>
  </si>
  <si>
    <t xml:space="preserve"> 34</t>
  </si>
  <si>
    <t>Program J011020</t>
  </si>
  <si>
    <t>DOPUNSKI NASTAVNI I VANNASTAVNI PROGRAM ŠKOLA I OBRAZ. INSTIT.</t>
  </si>
  <si>
    <t>Aktivnost J011020A102001</t>
  </si>
  <si>
    <t>Dopunski nastavni i vannastavni program škola i obrazovnih institucija</t>
  </si>
  <si>
    <t xml:space="preserve"> 31</t>
  </si>
  <si>
    <t xml:space="preserve"> 37</t>
  </si>
  <si>
    <t>Naknade građanima i kućanstvima na temelju osiguranja i druge naknade</t>
  </si>
  <si>
    <t>Aktivnost J011020A102002</t>
  </si>
  <si>
    <t>Financiranje - ostali rashodi OŠ</t>
  </si>
  <si>
    <t>Izvor 2.</t>
  </si>
  <si>
    <t xml:space="preserve"> 4</t>
  </si>
  <si>
    <t xml:space="preserve"> 42</t>
  </si>
  <si>
    <t>Rashodi za nabavu proizvedene dugotrajne imovine</t>
  </si>
  <si>
    <t xml:space="preserve"> 38</t>
  </si>
  <si>
    <t>Rashodi za donacije, kazne, naknade šteta i kapitalne pomoći</t>
  </si>
  <si>
    <t>Aktivnost J011020A102006</t>
  </si>
  <si>
    <t>Program građanskog odgoja u školama</t>
  </si>
  <si>
    <t>Aktivnost J011020K10400</t>
  </si>
  <si>
    <t>Dopunska sredstva za izgradnju, dogradnju i adaptaciju škola</t>
  </si>
  <si>
    <t>Aktivnost J011020A102009</t>
  </si>
  <si>
    <t>Fotonapon PPA</t>
  </si>
  <si>
    <t>Aktivnost J011020A102010</t>
  </si>
  <si>
    <t>Županija - prijatelj djece</t>
  </si>
  <si>
    <t>Aktivnost J011020T102001</t>
  </si>
  <si>
    <t>Dopunska sredstva za materijalne rashode i opremu škola</t>
  </si>
  <si>
    <t>Aktivnost J011020T102007</t>
  </si>
  <si>
    <t>Baltazar 8</t>
  </si>
  <si>
    <t>Aktivnost J011020T102008</t>
  </si>
  <si>
    <t>Školska shema 7</t>
  </si>
  <si>
    <t>Aktivnost J011020T102009</t>
  </si>
  <si>
    <t>MIMO projekta-Baltazar 8</t>
  </si>
  <si>
    <t>Aktivnost J011020T102010</t>
  </si>
  <si>
    <t>Školska shema 8</t>
  </si>
  <si>
    <t>Program J011021</t>
  </si>
  <si>
    <t>NPOO</t>
  </si>
  <si>
    <t>Aktivnost J011021K102104</t>
  </si>
  <si>
    <t>Rekonstrukcija i dogradnja OŠ Viktora Kovačića Hum na Sutli</t>
  </si>
  <si>
    <t>Program J011022</t>
  </si>
  <si>
    <t>NPOO-PREDFINANCIRANJE</t>
  </si>
  <si>
    <t>Aktivnost J011022K102201</t>
  </si>
  <si>
    <t>NPOO-predfinanciranje-PK</t>
  </si>
  <si>
    <t>PROJEKCIJA 2028.</t>
  </si>
  <si>
    <t>Glava 00601</t>
  </si>
  <si>
    <t>Proračunski korisnik K012</t>
  </si>
  <si>
    <t>Aktivnost A102010</t>
  </si>
  <si>
    <t>Županija prijatelj djece</t>
  </si>
  <si>
    <t>Dopunski nastavni i vannastavni program škola  i obr.</t>
  </si>
  <si>
    <t>FINANCIJSKI PLAN OSNOVNE ŠKOLE VIKTORA KOVAČIĆA
ZA 2026. I PROJEKCIJA ZA 2027. I 2028. GODINU</t>
  </si>
  <si>
    <t>Hum na Sutli, 30. prosinac 2025.</t>
  </si>
  <si>
    <t>Predsjednica Školskog odbora</t>
  </si>
  <si>
    <t>Petra Kunštek</t>
  </si>
  <si>
    <t>URBROJ: 2140-65-05/1-25-9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</si>
</sst>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k_n"/>
    <numFmt numFmtId="165" formatCode="[$-1041A]h:mm"/>
    <numFmt numFmtId="166" formatCode="[$-1041A]#,##0.00;\-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scheme val="minor"/>
    </font>
    <font>
      <b/>
      <sz val="8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4"/>
      <color theme="1"/>
      <name val="Calibri"/>
      <family val="2"/>
      <scheme val="minor"/>
    </font>
    <font>
      <sz val="8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0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81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0" fontId="15" fillId="3" borderId="2" xfId="2" applyFont="1" applyFill="1" applyBorder="1" applyAlignment="1">
      <alignment horizontal="left" vertical="center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>
      <alignment horizontal="right" wrapText="1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Font="1" applyFill="1" applyBorder="1" applyAlignment="1">
      <alignment horizontal="left" vertical="center" wrapText="1" indent="1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49" fontId="16" fillId="2" borderId="4" xfId="3" quotePrefix="1" applyNumberFormat="1" applyFont="1" applyFill="1" applyBorder="1" applyAlignment="1">
      <alignment horizontal="left" vertical="center" indent="2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4" fillId="0" borderId="4" xfId="3" applyFont="1" applyBorder="1" applyAlignment="1">
      <alignment horizontal="center"/>
    </xf>
    <xf numFmtId="0" fontId="25" fillId="2" borderId="4" xfId="0" quotePrefix="1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164" fontId="8" fillId="2" borderId="4" xfId="3" applyNumberFormat="1" applyFont="1" applyFill="1" applyBorder="1" applyAlignment="1">
      <alignment horizontal="right"/>
    </xf>
    <xf numFmtId="164" fontId="16" fillId="2" borderId="4" xfId="3" quotePrefix="1" applyNumberFormat="1" applyFont="1" applyFill="1" applyBorder="1" applyAlignment="1">
      <alignment horizontal="right" vertical="center" wrapText="1"/>
    </xf>
    <xf numFmtId="164" fontId="22" fillId="2" borderId="4" xfId="3" quotePrefix="1" applyNumberFormat="1" applyFont="1" applyFill="1" applyBorder="1" applyAlignment="1">
      <alignment horizontal="right" vertical="center" wrapText="1"/>
    </xf>
    <xf numFmtId="164" fontId="4" fillId="0" borderId="0" xfId="3" applyNumberFormat="1" applyFont="1"/>
    <xf numFmtId="164" fontId="13" fillId="3" borderId="4" xfId="3" quotePrefix="1" applyNumberFormat="1" applyFont="1" applyFill="1" applyBorder="1" applyAlignment="1">
      <alignment horizontal="center" vertical="center" wrapText="1"/>
    </xf>
    <xf numFmtId="164" fontId="16" fillId="2" borderId="4" xfId="3" quotePrefix="1" applyNumberFormat="1" applyFont="1" applyFill="1" applyBorder="1" applyAlignment="1">
      <alignment horizontal="right" vertical="center"/>
    </xf>
    <xf numFmtId="164" fontId="25" fillId="2" borderId="4" xfId="3" quotePrefix="1" applyNumberFormat="1" applyFont="1" applyFill="1" applyBorder="1" applyAlignment="1">
      <alignment horizontal="right" vertical="center"/>
    </xf>
    <xf numFmtId="164" fontId="8" fillId="2" borderId="4" xfId="3" applyNumberFormat="1" applyFont="1" applyFill="1" applyBorder="1" applyAlignment="1">
      <alignment horizontal="right" wrapText="1"/>
    </xf>
    <xf numFmtId="164" fontId="13" fillId="0" borderId="4" xfId="2" applyNumberFormat="1" applyFont="1" applyBorder="1" applyAlignment="1">
      <alignment horizontal="right" wrapText="1"/>
    </xf>
    <xf numFmtId="164" fontId="13" fillId="0" borderId="4" xfId="2" applyNumberFormat="1" applyFont="1" applyBorder="1" applyAlignment="1">
      <alignment horizontal="right"/>
    </xf>
    <xf numFmtId="164" fontId="15" fillId="4" borderId="4" xfId="2" applyNumberFormat="1" applyFont="1" applyFill="1" applyBorder="1" applyAlignment="1">
      <alignment horizontal="right" wrapText="1"/>
    </xf>
    <xf numFmtId="164" fontId="27" fillId="2" borderId="4" xfId="3" applyNumberFormat="1" applyFont="1" applyFill="1" applyBorder="1" applyAlignment="1">
      <alignment horizontal="right"/>
    </xf>
    <xf numFmtId="164" fontId="15" fillId="2" borderId="4" xfId="3" applyNumberFormat="1" applyFont="1" applyFill="1" applyBorder="1" applyAlignment="1">
      <alignment horizontal="right" vertical="center"/>
    </xf>
    <xf numFmtId="164" fontId="16" fillId="2" borderId="4" xfId="3" applyNumberFormat="1" applyFont="1" applyFill="1" applyBorder="1" applyAlignment="1">
      <alignment horizontal="right" vertical="center"/>
    </xf>
    <xf numFmtId="164" fontId="13" fillId="3" borderId="4" xfId="2" applyNumberFormat="1" applyFont="1" applyFill="1" applyBorder="1" applyAlignment="1">
      <alignment horizontal="right" wrapText="1"/>
    </xf>
    <xf numFmtId="164" fontId="15" fillId="4" borderId="2" xfId="2" quotePrefix="1" applyNumberFormat="1" applyFont="1" applyFill="1" applyBorder="1" applyAlignment="1">
      <alignment horizontal="right" wrapText="1"/>
    </xf>
    <xf numFmtId="164" fontId="15" fillId="3" borderId="2" xfId="2" quotePrefix="1" applyNumberFormat="1" applyFont="1" applyFill="1" applyBorder="1" applyAlignment="1">
      <alignment horizontal="right" wrapText="1"/>
    </xf>
    <xf numFmtId="164" fontId="15" fillId="3" borderId="4" xfId="2" quotePrefix="1" applyNumberFormat="1" applyFont="1" applyFill="1" applyBorder="1" applyAlignment="1">
      <alignment horizontal="right" wrapText="1"/>
    </xf>
    <xf numFmtId="0" fontId="25" fillId="2" borderId="4" xfId="0" applyFont="1" applyFill="1" applyBorder="1" applyAlignment="1">
      <alignment vertical="center"/>
    </xf>
    <xf numFmtId="0" fontId="24" fillId="2" borderId="4" xfId="3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vertical="center" wrapText="1"/>
    </xf>
    <xf numFmtId="0" fontId="25" fillId="2" borderId="4" xfId="3" quotePrefix="1" applyFont="1" applyFill="1" applyBorder="1" applyAlignment="1">
      <alignment horizontal="left" vertical="center" indent="2"/>
    </xf>
    <xf numFmtId="0" fontId="25" fillId="2" borderId="4" xfId="3" applyFont="1" applyFill="1" applyBorder="1" applyAlignment="1">
      <alignment horizontal="left" vertical="center" wrapText="1"/>
    </xf>
    <xf numFmtId="0" fontId="24" fillId="2" borderId="4" xfId="3" quotePrefix="1" applyFont="1" applyFill="1" applyBorder="1" applyAlignment="1">
      <alignment horizontal="left" vertical="center"/>
    </xf>
    <xf numFmtId="49" fontId="15" fillId="2" borderId="4" xfId="3" applyNumberFormat="1" applyFont="1" applyFill="1" applyBorder="1" applyAlignment="1">
      <alignment horizontal="center" vertical="center" wrapText="1"/>
    </xf>
    <xf numFmtId="164" fontId="25" fillId="2" borderId="4" xfId="3" applyNumberFormat="1" applyFont="1" applyFill="1" applyBorder="1" applyAlignment="1">
      <alignment horizontal="right" vertical="center"/>
    </xf>
    <xf numFmtId="164" fontId="24" fillId="2" borderId="4" xfId="3" quotePrefix="1" applyNumberFormat="1" applyFont="1" applyFill="1" applyBorder="1" applyAlignment="1">
      <alignment horizontal="right" vertical="center"/>
    </xf>
    <xf numFmtId="164" fontId="24" fillId="2" borderId="4" xfId="3" applyNumberFormat="1" applyFont="1" applyFill="1" applyBorder="1" applyAlignment="1">
      <alignment horizontal="right" vertical="center"/>
    </xf>
    <xf numFmtId="164" fontId="24" fillId="0" borderId="4" xfId="0" applyNumberFormat="1" applyFont="1" applyBorder="1"/>
    <xf numFmtId="164" fontId="25" fillId="0" borderId="4" xfId="0" applyNumberFormat="1" applyFont="1" applyBorder="1"/>
    <xf numFmtId="164" fontId="26" fillId="0" borderId="0" xfId="0" quotePrefix="1" applyNumberFormat="1" applyFont="1"/>
    <xf numFmtId="164" fontId="15" fillId="2" borderId="4" xfId="3" quotePrefix="1" applyNumberFormat="1" applyFont="1" applyFill="1" applyBorder="1" applyAlignment="1">
      <alignment horizontal="right" vertical="center"/>
    </xf>
    <xf numFmtId="164" fontId="24" fillId="2" borderId="4" xfId="3" quotePrefix="1" applyNumberFormat="1" applyFont="1" applyFill="1" applyBorder="1" applyAlignment="1">
      <alignment horizontal="right"/>
    </xf>
    <xf numFmtId="164" fontId="16" fillId="2" borderId="4" xfId="3" quotePrefix="1" applyNumberFormat="1" applyFont="1" applyFill="1" applyBorder="1" applyAlignment="1">
      <alignment horizontal="right"/>
    </xf>
    <xf numFmtId="0" fontId="25" fillId="2" borderId="4" xfId="0" applyFont="1" applyFill="1" applyBorder="1" applyAlignment="1">
      <alignment horizontal="center" vertical="center" wrapText="1"/>
    </xf>
    <xf numFmtId="49" fontId="16" fillId="2" borderId="4" xfId="3" applyNumberFormat="1" applyFont="1" applyFill="1" applyBorder="1" applyAlignment="1">
      <alignment horizontal="center" vertical="center"/>
    </xf>
    <xf numFmtId="49" fontId="15" fillId="2" borderId="4" xfId="3" applyNumberFormat="1" applyFont="1" applyFill="1" applyBorder="1" applyAlignment="1">
      <alignment vertical="top"/>
    </xf>
    <xf numFmtId="16" fontId="16" fillId="2" borderId="4" xfId="3" applyNumberFormat="1" applyFont="1" applyFill="1" applyBorder="1" applyAlignment="1">
      <alignment horizontal="center" vertical="center" wrapText="1"/>
    </xf>
    <xf numFmtId="49" fontId="16" fillId="2" borderId="4" xfId="3" applyNumberFormat="1" applyFont="1" applyFill="1" applyBorder="1" applyAlignment="1">
      <alignment horizontal="center" vertical="center" wrapText="1"/>
    </xf>
    <xf numFmtId="0" fontId="25" fillId="2" borderId="4" xfId="3" quotePrefix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164" fontId="15" fillId="2" borderId="4" xfId="3" quotePrefix="1" applyNumberFormat="1" applyFont="1" applyFill="1" applyBorder="1" applyAlignment="1">
      <alignment horizontal="right" vertical="center" wrapText="1"/>
    </xf>
    <xf numFmtId="164" fontId="13" fillId="2" borderId="4" xfId="3" applyNumberFormat="1" applyFont="1" applyFill="1" applyBorder="1" applyAlignment="1">
      <alignment horizontal="right"/>
    </xf>
    <xf numFmtId="49" fontId="16" fillId="2" borderId="4" xfId="3" quotePrefix="1" applyNumberFormat="1" applyFont="1" applyFill="1" applyBorder="1" applyAlignment="1">
      <alignment horizontal="center" vertical="center"/>
    </xf>
    <xf numFmtId="49" fontId="25" fillId="2" borderId="4" xfId="3" quotePrefix="1" applyNumberFormat="1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 wrapText="1"/>
    </xf>
    <xf numFmtId="0" fontId="4" fillId="0" borderId="3" xfId="3" applyFont="1" applyBorder="1"/>
    <xf numFmtId="164" fontId="8" fillId="2" borderId="2" xfId="3" applyNumberFormat="1" applyFont="1" applyFill="1" applyBorder="1" applyAlignment="1">
      <alignment horizontal="right"/>
    </xf>
    <xf numFmtId="0" fontId="4" fillId="0" borderId="6" xfId="3" applyFont="1" applyBorder="1"/>
    <xf numFmtId="0" fontId="25" fillId="2" borderId="4" xfId="3" applyFont="1" applyFill="1" applyBorder="1" applyAlignment="1">
      <alignment horizontal="left" vertical="center" wrapText="1" indent="2"/>
    </xf>
    <xf numFmtId="164" fontId="25" fillId="2" borderId="4" xfId="3" applyNumberFormat="1" applyFont="1" applyFill="1" applyBorder="1" applyAlignment="1">
      <alignment horizontal="right"/>
    </xf>
    <xf numFmtId="164" fontId="8" fillId="2" borderId="7" xfId="3" applyNumberFormat="1" applyFont="1" applyFill="1" applyBorder="1" applyAlignment="1">
      <alignment horizontal="right"/>
    </xf>
    <xf numFmtId="0" fontId="15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29" fillId="0" borderId="0" xfId="1" applyFont="1" applyAlignment="1">
      <alignment horizontal="center"/>
    </xf>
    <xf numFmtId="0" fontId="9" fillId="0" borderId="0" xfId="1" applyFont="1"/>
    <xf numFmtId="49" fontId="25" fillId="2" borderId="4" xfId="0" applyNumberFormat="1" applyFont="1" applyFill="1" applyBorder="1" applyAlignment="1">
      <alignment horizontal="center" vertical="center" wrapText="1"/>
    </xf>
    <xf numFmtId="0" fontId="16" fillId="2" borderId="4" xfId="0" quotePrefix="1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/>
    </xf>
    <xf numFmtId="0" fontId="32" fillId="7" borderId="4" xfId="0" applyFont="1" applyFill="1" applyBorder="1" applyAlignment="1" applyProtection="1">
      <alignment vertical="top" wrapText="1" readingOrder="1"/>
      <protection locked="0"/>
    </xf>
    <xf numFmtId="166" fontId="32" fillId="7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32" fillId="7" borderId="4" xfId="0" applyFont="1" applyFill="1" applyBorder="1" applyAlignment="1" applyProtection="1">
      <alignment horizontal="left" vertical="top" wrapText="1" readingOrder="1"/>
      <protection locked="0"/>
    </xf>
    <xf numFmtId="0" fontId="32" fillId="7" borderId="7" xfId="0" applyFont="1" applyFill="1" applyBorder="1" applyAlignment="1" applyProtection="1">
      <alignment vertical="top" wrapText="1" readingOrder="1"/>
      <protection locked="0"/>
    </xf>
    <xf numFmtId="0" fontId="0" fillId="0" borderId="6" xfId="0" applyBorder="1"/>
    <xf numFmtId="0" fontId="34" fillId="5" borderId="4" xfId="0" applyFont="1" applyFill="1" applyBorder="1" applyAlignment="1" applyProtection="1">
      <alignment vertical="top" wrapText="1" readingOrder="1"/>
      <protection locked="0"/>
    </xf>
    <xf numFmtId="166" fontId="34" fillId="9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34" fillId="9" borderId="4" xfId="0" applyFont="1" applyFill="1" applyBorder="1" applyAlignment="1" applyProtection="1">
      <alignment vertical="top" wrapText="1" readingOrder="1"/>
      <protection locked="0"/>
    </xf>
    <xf numFmtId="0" fontId="34" fillId="11" borderId="4" xfId="0" applyFont="1" applyFill="1" applyBorder="1" applyAlignment="1" applyProtection="1">
      <alignment vertical="top" wrapText="1" readingOrder="1"/>
      <protection locked="0"/>
    </xf>
    <xf numFmtId="166" fontId="32" fillId="11" borderId="4" xfId="0" applyNumberFormat="1" applyFont="1" applyFill="1" applyBorder="1" applyAlignment="1" applyProtection="1">
      <alignment horizontal="right" vertical="top" wrapText="1" readingOrder="1"/>
      <protection locked="0"/>
    </xf>
    <xf numFmtId="166" fontId="34" fillId="11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32" fillId="11" borderId="4" xfId="0" applyFont="1" applyFill="1" applyBorder="1" applyAlignment="1" applyProtection="1">
      <alignment vertical="top" wrapText="1" readingOrder="1"/>
      <protection locked="0"/>
    </xf>
    <xf numFmtId="0" fontId="30" fillId="0" borderId="0" xfId="0" applyFont="1"/>
    <xf numFmtId="0" fontId="34" fillId="13" borderId="4" xfId="0" applyFont="1" applyFill="1" applyBorder="1" applyAlignment="1" applyProtection="1">
      <alignment vertical="top" readingOrder="1"/>
      <protection locked="0"/>
    </xf>
    <xf numFmtId="0" fontId="35" fillId="14" borderId="4" xfId="0" applyFont="1" applyFill="1" applyBorder="1"/>
    <xf numFmtId="166" fontId="32" fillId="13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34" fillId="13" borderId="4" xfId="0" applyFont="1" applyFill="1" applyBorder="1" applyAlignment="1" applyProtection="1">
      <alignment vertical="top" wrapText="1" readingOrder="1"/>
      <protection locked="0"/>
    </xf>
    <xf numFmtId="0" fontId="34" fillId="17" borderId="4" xfId="0" applyFont="1" applyFill="1" applyBorder="1" applyAlignment="1" applyProtection="1">
      <alignment vertical="top" wrapText="1" readingOrder="1"/>
      <protection locked="0"/>
    </xf>
    <xf numFmtId="166" fontId="32" fillId="17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33" fillId="18" borderId="4" xfId="0" applyFont="1" applyFill="1" applyBorder="1"/>
    <xf numFmtId="0" fontId="34" fillId="17" borderId="2" xfId="0" applyFont="1" applyFill="1" applyBorder="1" applyAlignment="1" applyProtection="1">
      <alignment vertical="top" wrapText="1" readingOrder="1"/>
      <protection locked="0"/>
    </xf>
    <xf numFmtId="0" fontId="35" fillId="18" borderId="3" xfId="0" applyFont="1" applyFill="1" applyBorder="1"/>
    <xf numFmtId="0" fontId="35" fillId="18" borderId="5" xfId="0" applyFont="1" applyFill="1" applyBorder="1"/>
    <xf numFmtId="166" fontId="32" fillId="17" borderId="2" xfId="0" applyNumberFormat="1" applyFont="1" applyFill="1" applyBorder="1" applyAlignment="1" applyProtection="1">
      <alignment horizontal="right" vertical="top" wrapText="1" readingOrder="1"/>
      <protection locked="0"/>
    </xf>
    <xf numFmtId="0" fontId="33" fillId="18" borderId="5" xfId="0" applyFont="1" applyFill="1" applyBorder="1"/>
    <xf numFmtId="0" fontId="36" fillId="19" borderId="11" xfId="0" applyFont="1" applyFill="1" applyBorder="1" applyAlignment="1" applyProtection="1">
      <alignment horizontal="right" vertical="top" readingOrder="1"/>
      <protection locked="0"/>
    </xf>
    <xf numFmtId="0" fontId="36" fillId="19" borderId="8" xfId="0" applyFont="1" applyFill="1" applyBorder="1" applyAlignment="1" applyProtection="1">
      <alignment horizontal="right" vertical="top" wrapText="1" readingOrder="1"/>
      <protection locked="0"/>
    </xf>
    <xf numFmtId="0" fontId="36" fillId="15" borderId="7" xfId="0" applyFont="1" applyFill="1" applyBorder="1" applyAlignment="1" applyProtection="1">
      <alignment vertical="top" wrapText="1" readingOrder="1"/>
      <protection locked="0"/>
    </xf>
    <xf numFmtId="166" fontId="36" fillId="5" borderId="4" xfId="0" applyNumberFormat="1" applyFont="1" applyFill="1" applyBorder="1" applyAlignment="1" applyProtection="1">
      <alignment horizontal="right" vertical="top" wrapText="1" readingOrder="1"/>
      <protection locked="0"/>
    </xf>
    <xf numFmtId="166" fontId="36" fillId="15" borderId="7" xfId="0" applyNumberFormat="1" applyFont="1" applyFill="1" applyBorder="1" applyAlignment="1" applyProtection="1">
      <alignment horizontal="right" vertical="top" wrapText="1" readingOrder="1"/>
      <protection locked="0"/>
    </xf>
    <xf numFmtId="166" fontId="36" fillId="15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34" fillId="8" borderId="14" xfId="0" applyFont="1" applyFill="1" applyBorder="1" applyAlignment="1" applyProtection="1">
      <alignment horizontal="center" vertical="top" wrapText="1" readingOrder="1"/>
      <protection locked="0"/>
    </xf>
    <xf numFmtId="0" fontId="36" fillId="19" borderId="15" xfId="0" applyFont="1" applyFill="1" applyBorder="1" applyAlignment="1" applyProtection="1">
      <alignment horizontal="center" vertical="top" wrapText="1" readingOrder="1"/>
      <protection locked="0"/>
    </xf>
    <xf numFmtId="0" fontId="34" fillId="13" borderId="2" xfId="0" applyFont="1" applyFill="1" applyBorder="1" applyAlignment="1" applyProtection="1">
      <alignment vertical="top" readingOrder="1"/>
      <protection locked="0"/>
    </xf>
    <xf numFmtId="0" fontId="35" fillId="14" borderId="3" xfId="0" applyFont="1" applyFill="1" applyBorder="1"/>
    <xf numFmtId="0" fontId="35" fillId="14" borderId="5" xfId="0" applyFont="1" applyFill="1" applyBorder="1"/>
    <xf numFmtId="166" fontId="32" fillId="13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32" fillId="13" borderId="5" xfId="0" applyNumberFormat="1" applyFont="1" applyFill="1" applyBorder="1" applyAlignment="1" applyProtection="1">
      <alignment horizontal="right" vertical="top" wrapText="1" readingOrder="1"/>
      <protection locked="0"/>
    </xf>
    <xf numFmtId="0" fontId="34" fillId="17" borderId="2" xfId="0" applyFont="1" applyFill="1" applyBorder="1" applyAlignment="1" applyProtection="1">
      <alignment vertical="top" readingOrder="1"/>
      <protection locked="0"/>
    </xf>
    <xf numFmtId="0" fontId="34" fillId="17" borderId="4" xfId="0" applyFont="1" applyFill="1" applyBorder="1" applyAlignment="1" applyProtection="1">
      <alignment vertical="top" readingOrder="1"/>
      <protection locked="0"/>
    </xf>
    <xf numFmtId="0" fontId="40" fillId="11" borderId="4" xfId="0" applyFont="1" applyFill="1" applyBorder="1" applyAlignment="1" applyProtection="1">
      <alignment vertical="top" wrapText="1" readingOrder="1"/>
      <protection locked="0"/>
    </xf>
    <xf numFmtId="0" fontId="40" fillId="7" borderId="4" xfId="0" applyFont="1" applyFill="1" applyBorder="1" applyAlignment="1" applyProtection="1">
      <alignment horizontal="left" vertical="top" wrapText="1" readingOrder="1"/>
      <protection locked="0"/>
    </xf>
    <xf numFmtId="166" fontId="34" fillId="11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34" fillId="11" borderId="3" xfId="0" applyNumberFormat="1" applyFont="1" applyFill="1" applyBorder="1" applyAlignment="1" applyProtection="1">
      <alignment horizontal="right" vertical="top" wrapText="1" readingOrder="1"/>
      <protection locked="0"/>
    </xf>
    <xf numFmtId="166" fontId="34" fillId="11" borderId="5" xfId="0" applyNumberFormat="1" applyFont="1" applyFill="1" applyBorder="1" applyAlignment="1" applyProtection="1">
      <alignment horizontal="right" vertical="top" wrapText="1" readingOrder="1"/>
      <protection locked="0"/>
    </xf>
    <xf numFmtId="166" fontId="40" fillId="11" borderId="4" xfId="0" applyNumberFormat="1" applyFont="1" applyFill="1" applyBorder="1" applyAlignment="1" applyProtection="1">
      <alignment horizontal="right" vertical="top" wrapText="1" readingOrder="1"/>
      <protection locked="0"/>
    </xf>
    <xf numFmtId="166" fontId="40" fillId="11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40" fillId="11" borderId="3" xfId="0" applyNumberFormat="1" applyFont="1" applyFill="1" applyBorder="1" applyAlignment="1" applyProtection="1">
      <alignment horizontal="right" vertical="top" wrapText="1" readingOrder="1"/>
      <protection locked="0"/>
    </xf>
    <xf numFmtId="166" fontId="40" fillId="11" borderId="5" xfId="0" applyNumberFormat="1" applyFont="1" applyFill="1" applyBorder="1" applyAlignment="1" applyProtection="1">
      <alignment horizontal="right" vertical="top" wrapText="1" readingOrder="1"/>
      <protection locked="0"/>
    </xf>
    <xf numFmtId="166" fontId="40" fillId="5" borderId="4" xfId="0" applyNumberFormat="1" applyFont="1" applyFill="1" applyBorder="1" applyAlignment="1" applyProtection="1">
      <alignment horizontal="right" vertical="top" wrapText="1" readingOrder="1"/>
      <protection locked="0"/>
    </xf>
    <xf numFmtId="166" fontId="40" fillId="5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40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166" fontId="40" fillId="7" borderId="4" xfId="0" applyNumberFormat="1" applyFont="1" applyFill="1" applyBorder="1" applyAlignment="1" applyProtection="1">
      <alignment horizontal="right" vertical="top" wrapText="1" readingOrder="1"/>
      <protection locked="0"/>
    </xf>
    <xf numFmtId="166" fontId="40" fillId="7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40" fillId="7" borderId="3" xfId="0" applyNumberFormat="1" applyFont="1" applyFill="1" applyBorder="1" applyAlignment="1" applyProtection="1">
      <alignment horizontal="right" vertical="top" wrapText="1" readingOrder="1"/>
      <protection locked="0"/>
    </xf>
    <xf numFmtId="166" fontId="40" fillId="7" borderId="5" xfId="0" applyNumberFormat="1" applyFont="1" applyFill="1" applyBorder="1" applyAlignment="1" applyProtection="1">
      <alignment horizontal="right" vertical="top" wrapText="1" readingOrder="1"/>
      <protection locked="0"/>
    </xf>
    <xf numFmtId="166" fontId="34" fillId="9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34" fillId="9" borderId="3" xfId="0" applyNumberFormat="1" applyFont="1" applyFill="1" applyBorder="1" applyAlignment="1" applyProtection="1">
      <alignment horizontal="right" vertical="top" wrapText="1" readingOrder="1"/>
      <protection locked="0"/>
    </xf>
    <xf numFmtId="166" fontId="34" fillId="9" borderId="5" xfId="0" applyNumberFormat="1" applyFont="1" applyFill="1" applyBorder="1" applyAlignment="1" applyProtection="1">
      <alignment horizontal="right" vertical="top" wrapText="1" readingOrder="1"/>
      <protection locked="0"/>
    </xf>
    <xf numFmtId="0" fontId="5" fillId="0" borderId="0" xfId="3" applyFont="1" applyAlignment="1">
      <alignment horizontal="left" vertical="center"/>
    </xf>
    <xf numFmtId="0" fontId="9" fillId="0" borderId="0" xfId="1" applyFont="1" applyAlignment="1">
      <alignment horizontal="center"/>
    </xf>
    <xf numFmtId="0" fontId="29" fillId="0" borderId="0" xfId="1" applyFont="1" applyAlignment="1">
      <alignment horizontal="center"/>
    </xf>
    <xf numFmtId="0" fontId="29" fillId="0" borderId="0" xfId="1" applyFont="1" applyAlignment="1">
      <alignment horizontal="left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4" fillId="0" borderId="4" xfId="3" quotePrefix="1" applyFont="1" applyBorder="1" applyAlignment="1">
      <alignment horizontal="center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34" fillId="17" borderId="2" xfId="0" applyFont="1" applyFill="1" applyBorder="1" applyAlignment="1" applyProtection="1">
      <alignment horizontal="left" vertical="top" readingOrder="1"/>
      <protection locked="0"/>
    </xf>
    <xf numFmtId="0" fontId="34" fillId="17" borderId="3" xfId="0" applyFont="1" applyFill="1" applyBorder="1" applyAlignment="1" applyProtection="1">
      <alignment horizontal="left" vertical="top" readingOrder="1"/>
      <protection locked="0"/>
    </xf>
    <xf numFmtId="0" fontId="34" fillId="17" borderId="5" xfId="0" applyFont="1" applyFill="1" applyBorder="1" applyAlignment="1" applyProtection="1">
      <alignment horizontal="left" vertical="top" readingOrder="1"/>
      <protection locked="0"/>
    </xf>
    <xf numFmtId="166" fontId="32" fillId="13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32" fillId="13" borderId="5" xfId="0" applyNumberFormat="1" applyFont="1" applyFill="1" applyBorder="1" applyAlignment="1" applyProtection="1">
      <alignment horizontal="right" vertical="top" wrapText="1" readingOrder="1"/>
      <protection locked="0"/>
    </xf>
    <xf numFmtId="166" fontId="32" fillId="17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32" fillId="17" borderId="5" xfId="0" applyNumberFormat="1" applyFont="1" applyFill="1" applyBorder="1" applyAlignment="1" applyProtection="1">
      <alignment horizontal="right" vertical="top" wrapText="1" readingOrder="1"/>
      <protection locked="0"/>
    </xf>
    <xf numFmtId="0" fontId="34" fillId="13" borderId="4" xfId="0" applyFont="1" applyFill="1" applyBorder="1" applyAlignment="1" applyProtection="1">
      <alignment vertical="top" wrapText="1" readingOrder="1"/>
      <protection locked="0"/>
    </xf>
    <xf numFmtId="0" fontId="35" fillId="14" borderId="4" xfId="0" applyFont="1" applyFill="1" applyBorder="1"/>
    <xf numFmtId="0" fontId="34" fillId="9" borderId="2" xfId="0" applyFont="1" applyFill="1" applyBorder="1" applyAlignment="1" applyProtection="1">
      <alignment horizontal="left" vertical="top" wrapText="1" readingOrder="1"/>
      <protection locked="0"/>
    </xf>
    <xf numFmtId="0" fontId="34" fillId="9" borderId="3" xfId="0" applyFont="1" applyFill="1" applyBorder="1" applyAlignment="1" applyProtection="1">
      <alignment horizontal="left" vertical="top" wrapText="1" readingOrder="1"/>
      <protection locked="0"/>
    </xf>
    <xf numFmtId="0" fontId="34" fillId="9" borderId="5" xfId="0" applyFont="1" applyFill="1" applyBorder="1" applyAlignment="1" applyProtection="1">
      <alignment horizontal="left" vertical="top" wrapText="1" readingOrder="1"/>
      <protection locked="0"/>
    </xf>
    <xf numFmtId="0" fontId="36" fillId="11" borderId="2" xfId="0" applyFont="1" applyFill="1" applyBorder="1" applyAlignment="1" applyProtection="1">
      <alignment horizontal="left" vertical="top" wrapText="1" readingOrder="1"/>
      <protection locked="0"/>
    </xf>
    <xf numFmtId="0" fontId="36" fillId="11" borderId="3" xfId="0" applyFont="1" applyFill="1" applyBorder="1" applyAlignment="1" applyProtection="1">
      <alignment horizontal="left" vertical="top" wrapText="1" readingOrder="1"/>
      <protection locked="0"/>
    </xf>
    <xf numFmtId="0" fontId="36" fillId="11" borderId="5" xfId="0" applyFont="1" applyFill="1" applyBorder="1" applyAlignment="1" applyProtection="1">
      <alignment horizontal="left" vertical="top" wrapText="1" readingOrder="1"/>
      <protection locked="0"/>
    </xf>
    <xf numFmtId="0" fontId="32" fillId="11" borderId="4" xfId="0" applyFont="1" applyFill="1" applyBorder="1" applyAlignment="1" applyProtection="1">
      <alignment vertical="top" wrapText="1" readingOrder="1"/>
      <protection locked="0"/>
    </xf>
    <xf numFmtId="0" fontId="33" fillId="12" borderId="4" xfId="0" applyFont="1" applyFill="1" applyBorder="1"/>
    <xf numFmtId="166" fontId="34" fillId="9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34" fillId="9" borderId="5" xfId="0" applyNumberFormat="1" applyFont="1" applyFill="1" applyBorder="1" applyAlignment="1" applyProtection="1">
      <alignment horizontal="right" vertical="top" wrapText="1" readingOrder="1"/>
      <protection locked="0"/>
    </xf>
    <xf numFmtId="166" fontId="34" fillId="11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34" fillId="11" borderId="5" xfId="0" applyNumberFormat="1" applyFont="1" applyFill="1" applyBorder="1" applyAlignment="1" applyProtection="1">
      <alignment horizontal="right" vertical="top" wrapText="1" readingOrder="1"/>
      <protection locked="0"/>
    </xf>
    <xf numFmtId="166" fontId="40" fillId="11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40" fillId="11" borderId="5" xfId="0" applyNumberFormat="1" applyFont="1" applyFill="1" applyBorder="1" applyAlignment="1" applyProtection="1">
      <alignment horizontal="right" vertical="top" wrapText="1" readingOrder="1"/>
      <protection locked="0"/>
    </xf>
    <xf numFmtId="0" fontId="34" fillId="17" borderId="4" xfId="0" applyFont="1" applyFill="1" applyBorder="1" applyAlignment="1" applyProtection="1">
      <alignment vertical="top" wrapText="1" readingOrder="1"/>
      <protection locked="0"/>
    </xf>
    <xf numFmtId="0" fontId="35" fillId="18" borderId="4" xfId="0" applyFont="1" applyFill="1" applyBorder="1"/>
    <xf numFmtId="166" fontId="32" fillId="17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33" fillId="18" borderId="4" xfId="0" applyFont="1" applyFill="1" applyBorder="1"/>
    <xf numFmtId="0" fontId="36" fillId="15" borderId="7" xfId="0" applyFont="1" applyFill="1" applyBorder="1" applyAlignment="1" applyProtection="1">
      <alignment vertical="top" wrapText="1" readingOrder="1"/>
      <protection locked="0"/>
    </xf>
    <xf numFmtId="0" fontId="37" fillId="16" borderId="7" xfId="0" applyFont="1" applyFill="1" applyBorder="1"/>
    <xf numFmtId="166" fontId="36" fillId="15" borderId="7" xfId="0" applyNumberFormat="1" applyFont="1" applyFill="1" applyBorder="1" applyAlignment="1" applyProtection="1">
      <alignment horizontal="right" vertical="top" wrapText="1" readingOrder="1"/>
      <protection locked="0"/>
    </xf>
    <xf numFmtId="166" fontId="32" fillId="13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33" fillId="14" borderId="4" xfId="0" applyFont="1" applyFill="1" applyBorder="1"/>
    <xf numFmtId="0" fontId="3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165" fontId="31" fillId="0" borderId="0" xfId="0" applyNumberFormat="1" applyFont="1" applyAlignment="1" applyProtection="1">
      <alignment horizontal="left" vertical="top" wrapText="1" readingOrder="1"/>
      <protection locked="0"/>
    </xf>
    <xf numFmtId="0" fontId="38" fillId="0" borderId="0" xfId="0" applyFont="1" applyAlignment="1" applyProtection="1">
      <alignment horizontal="center" vertical="top" wrapText="1" readingOrder="1"/>
      <protection locked="0"/>
    </xf>
    <xf numFmtId="0" fontId="39" fillId="0" borderId="0" xfId="0" applyFont="1"/>
    <xf numFmtId="0" fontId="31" fillId="0" borderId="1" xfId="0" applyFont="1" applyBorder="1" applyAlignment="1" applyProtection="1">
      <alignment vertical="top" wrapText="1" readingOrder="1"/>
      <protection locked="0"/>
    </xf>
    <xf numFmtId="0" fontId="36" fillId="19" borderId="12" xfId="0" applyFont="1" applyFill="1" applyBorder="1" applyAlignment="1" applyProtection="1">
      <alignment horizontal="center" vertical="top" wrapText="1" readingOrder="1"/>
      <protection locked="0"/>
    </xf>
    <xf numFmtId="0" fontId="37" fillId="20" borderId="8" xfId="0" applyFont="1" applyFill="1" applyBorder="1" applyAlignment="1" applyProtection="1">
      <alignment vertical="top" wrapText="1"/>
      <protection locked="0"/>
    </xf>
    <xf numFmtId="0" fontId="37" fillId="20" borderId="10" xfId="0" applyFont="1" applyFill="1" applyBorder="1" applyAlignment="1" applyProtection="1">
      <alignment vertical="top" wrapText="1"/>
      <protection locked="0"/>
    </xf>
    <xf numFmtId="0" fontId="36" fillId="19" borderId="12" xfId="0" applyFont="1" applyFill="1" applyBorder="1" applyAlignment="1" applyProtection="1">
      <alignment horizontal="right" vertical="top" wrapText="1" readingOrder="1"/>
      <protection locked="0"/>
    </xf>
    <xf numFmtId="0" fontId="36" fillId="19" borderId="11" xfId="0" applyFont="1" applyFill="1" applyBorder="1" applyAlignment="1" applyProtection="1">
      <alignment horizontal="right" vertical="top" wrapText="1" readingOrder="1"/>
      <protection locked="0"/>
    </xf>
    <xf numFmtId="0" fontId="37" fillId="20" borderId="11" xfId="0" applyFont="1" applyFill="1" applyBorder="1" applyAlignment="1" applyProtection="1">
      <alignment vertical="top" wrapText="1"/>
      <protection locked="0"/>
    </xf>
    <xf numFmtId="0" fontId="36" fillId="19" borderId="8" xfId="0" applyFont="1" applyFill="1" applyBorder="1" applyAlignment="1" applyProtection="1">
      <alignment horizontal="right" vertical="top" wrapText="1" readingOrder="1"/>
      <protection locked="0"/>
    </xf>
    <xf numFmtId="0" fontId="36" fillId="19" borderId="9" xfId="0" applyFont="1" applyFill="1" applyBorder="1" applyAlignment="1" applyProtection="1">
      <alignment horizontal="right" vertical="top" wrapText="1" readingOrder="1"/>
      <protection locked="0"/>
    </xf>
    <xf numFmtId="0" fontId="34" fillId="9" borderId="4" xfId="0" applyFont="1" applyFill="1" applyBorder="1" applyAlignment="1" applyProtection="1">
      <alignment vertical="top" wrapText="1" readingOrder="1"/>
      <protection locked="0"/>
    </xf>
    <xf numFmtId="0" fontId="35" fillId="10" borderId="4" xfId="0" applyFont="1" applyFill="1" applyBorder="1"/>
    <xf numFmtId="166" fontId="34" fillId="9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34" fillId="11" borderId="4" xfId="0" applyFont="1" applyFill="1" applyBorder="1" applyAlignment="1" applyProtection="1">
      <alignment vertical="top" wrapText="1" readingOrder="1"/>
      <protection locked="0"/>
    </xf>
    <xf numFmtId="0" fontId="35" fillId="12" borderId="4" xfId="0" applyFont="1" applyFill="1" applyBorder="1"/>
    <xf numFmtId="166" fontId="34" fillId="11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36" fillId="5" borderId="4" xfId="0" applyFont="1" applyFill="1" applyBorder="1" applyAlignment="1" applyProtection="1">
      <alignment vertical="top" wrapText="1" readingOrder="1"/>
      <protection locked="0"/>
    </xf>
    <xf numFmtId="0" fontId="37" fillId="6" borderId="4" xfId="0" applyFont="1" applyFill="1" applyBorder="1"/>
    <xf numFmtId="166" fontId="36" fillId="5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32" fillId="7" borderId="4" xfId="0" applyFont="1" applyFill="1" applyBorder="1" applyAlignment="1" applyProtection="1">
      <alignment vertical="top" wrapText="1" readingOrder="1"/>
      <protection locked="0"/>
    </xf>
    <xf numFmtId="0" fontId="33" fillId="2" borderId="4" xfId="0" applyFont="1" applyFill="1" applyBorder="1"/>
    <xf numFmtId="166" fontId="40" fillId="7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40" fillId="7" borderId="5" xfId="0" applyNumberFormat="1" applyFont="1" applyFill="1" applyBorder="1" applyAlignment="1" applyProtection="1">
      <alignment horizontal="right" vertical="top" wrapText="1" readingOrder="1"/>
      <protection locked="0"/>
    </xf>
    <xf numFmtId="166" fontId="32" fillId="7" borderId="4" xfId="0" applyNumberFormat="1" applyFont="1" applyFill="1" applyBorder="1" applyAlignment="1" applyProtection="1">
      <alignment horizontal="right" vertical="top" wrapText="1" readingOrder="1"/>
      <protection locked="0"/>
    </xf>
    <xf numFmtId="166" fontId="32" fillId="11" borderId="4" xfId="0" applyNumberFormat="1" applyFont="1" applyFill="1" applyBorder="1" applyAlignment="1" applyProtection="1">
      <alignment horizontal="right" vertical="top" wrapText="1" readingOrder="1"/>
      <protection locked="0"/>
    </xf>
    <xf numFmtId="166" fontId="32" fillId="11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32" fillId="11" borderId="5" xfId="0" applyNumberFormat="1" applyFont="1" applyFill="1" applyBorder="1" applyAlignment="1" applyProtection="1">
      <alignment horizontal="right" vertical="top" wrapText="1" readingOrder="1"/>
      <protection locked="0"/>
    </xf>
    <xf numFmtId="166" fontId="36" fillId="5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36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166" fontId="36" fillId="5" borderId="5" xfId="0" applyNumberFormat="1" applyFont="1" applyFill="1" applyBorder="1" applyAlignment="1" applyProtection="1">
      <alignment horizontal="right" vertical="top" wrapText="1" readingOrder="1"/>
      <protection locked="0"/>
    </xf>
    <xf numFmtId="0" fontId="30" fillId="0" borderId="0" xfId="0" applyFont="1" applyAlignment="1">
      <alignment horizontal="center"/>
    </xf>
    <xf numFmtId="166" fontId="36" fillId="15" borderId="13" xfId="0" applyNumberFormat="1" applyFont="1" applyFill="1" applyBorder="1" applyAlignment="1" applyProtection="1">
      <alignment horizontal="right" vertical="top" wrapText="1" readingOrder="1"/>
      <protection locked="0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zoomScale="91" zoomScaleNormal="91" workbookViewId="0">
      <selection activeCell="A7" sqref="A7:J7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182" t="s">
        <v>117</v>
      </c>
      <c r="B1" s="182"/>
      <c r="C1" s="182"/>
      <c r="D1" s="182"/>
      <c r="E1" s="182"/>
    </row>
    <row r="2" spans="1:10" ht="15.75" x14ac:dyDescent="0.25">
      <c r="A2" s="183" t="s">
        <v>118</v>
      </c>
      <c r="B2" s="183"/>
      <c r="C2" s="183"/>
      <c r="D2" s="183"/>
      <c r="E2" s="183"/>
    </row>
    <row r="3" spans="1:10" ht="15.75" x14ac:dyDescent="0.25">
      <c r="A3" s="183" t="s">
        <v>119</v>
      </c>
      <c r="B3" s="183"/>
      <c r="C3" s="183"/>
      <c r="D3" s="183"/>
      <c r="E3" s="183"/>
    </row>
    <row r="4" spans="1:10" ht="15.75" x14ac:dyDescent="0.25">
      <c r="A4" s="184" t="s">
        <v>120</v>
      </c>
      <c r="B4" s="184"/>
      <c r="C4" s="184"/>
      <c r="D4" s="184"/>
      <c r="E4" s="117"/>
    </row>
    <row r="5" spans="1:10" ht="15.75" x14ac:dyDescent="0.25">
      <c r="A5" s="184" t="s">
        <v>256</v>
      </c>
      <c r="B5" s="184"/>
      <c r="C5" s="184"/>
      <c r="D5" s="184"/>
      <c r="E5" s="117"/>
    </row>
    <row r="6" spans="1:10" ht="15.75" x14ac:dyDescent="0.25">
      <c r="A6" s="181" t="s">
        <v>253</v>
      </c>
      <c r="B6" s="181"/>
      <c r="C6" s="181"/>
      <c r="D6" s="181"/>
      <c r="E6" s="118"/>
    </row>
    <row r="7" spans="1:10" s="2" customFormat="1" ht="51" customHeight="1" x14ac:dyDescent="0.25">
      <c r="A7" s="203" t="s">
        <v>252</v>
      </c>
      <c r="B7" s="203"/>
      <c r="C7" s="203"/>
      <c r="D7" s="203"/>
      <c r="E7" s="203"/>
      <c r="F7" s="203"/>
      <c r="G7" s="203"/>
      <c r="H7" s="203"/>
      <c r="I7" s="203"/>
      <c r="J7" s="203"/>
    </row>
    <row r="8" spans="1:10" s="2" customFormat="1" ht="18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s="2" customFormat="1" ht="15.75" x14ac:dyDescent="0.25">
      <c r="A9" s="185" t="s">
        <v>0</v>
      </c>
      <c r="B9" s="185"/>
      <c r="C9" s="185"/>
      <c r="D9" s="185"/>
      <c r="E9" s="185"/>
      <c r="F9" s="185"/>
      <c r="G9" s="185"/>
      <c r="H9" s="185"/>
      <c r="I9" s="204"/>
      <c r="J9" s="204"/>
    </row>
    <row r="10" spans="1:10" s="2" customFormat="1" ht="18.75" x14ac:dyDescent="0.25">
      <c r="A10" s="3"/>
      <c r="B10" s="3"/>
      <c r="C10" s="3"/>
      <c r="D10" s="3"/>
      <c r="E10" s="3"/>
      <c r="F10" s="3"/>
      <c r="G10" s="3"/>
      <c r="H10" s="3"/>
      <c r="I10" s="4"/>
      <c r="J10" s="4"/>
    </row>
    <row r="11" spans="1:10" s="2" customFormat="1" ht="18" customHeight="1" x14ac:dyDescent="0.25">
      <c r="A11" s="185" t="s">
        <v>13</v>
      </c>
      <c r="B11" s="186"/>
      <c r="C11" s="186"/>
      <c r="D11" s="186"/>
      <c r="E11" s="186"/>
      <c r="F11" s="186"/>
      <c r="G11" s="186"/>
      <c r="H11" s="186"/>
      <c r="I11" s="186"/>
      <c r="J11" s="186"/>
    </row>
    <row r="12" spans="1:10" s="2" customFormat="1" ht="18.75" x14ac:dyDescent="0.3">
      <c r="A12" s="5"/>
      <c r="B12" s="6"/>
      <c r="C12" s="6"/>
      <c r="D12" s="6"/>
      <c r="E12" s="7"/>
      <c r="F12" s="8"/>
      <c r="G12" s="8"/>
      <c r="H12" s="8"/>
      <c r="I12" s="8"/>
      <c r="J12" s="9"/>
    </row>
    <row r="13" spans="1:10" s="2" customFormat="1" ht="25.5" x14ac:dyDescent="0.25">
      <c r="A13" s="201" t="s">
        <v>12</v>
      </c>
      <c r="B13" s="202"/>
      <c r="C13" s="202"/>
      <c r="D13" s="202"/>
      <c r="E13" s="202"/>
      <c r="F13" s="55" t="s">
        <v>55</v>
      </c>
      <c r="G13" s="55" t="s">
        <v>56</v>
      </c>
      <c r="H13" s="56" t="s">
        <v>57</v>
      </c>
      <c r="I13" s="56" t="s">
        <v>58</v>
      </c>
      <c r="J13" s="56" t="s">
        <v>59</v>
      </c>
    </row>
    <row r="14" spans="1:10" s="27" customFormat="1" ht="12" customHeight="1" x14ac:dyDescent="0.25">
      <c r="A14" s="187">
        <v>1</v>
      </c>
      <c r="B14" s="187"/>
      <c r="C14" s="187"/>
      <c r="D14" s="187"/>
      <c r="E14" s="187"/>
      <c r="F14" s="57">
        <v>2</v>
      </c>
      <c r="G14" s="57">
        <v>3</v>
      </c>
      <c r="H14" s="58">
        <v>4</v>
      </c>
      <c r="I14" s="58">
        <v>5</v>
      </c>
      <c r="J14" s="58">
        <v>6</v>
      </c>
    </row>
    <row r="15" spans="1:10" s="2" customFormat="1" x14ac:dyDescent="0.25">
      <c r="A15" s="205" t="s">
        <v>3</v>
      </c>
      <c r="B15" s="197"/>
      <c r="C15" s="197"/>
      <c r="D15" s="197"/>
      <c r="E15" s="206"/>
      <c r="F15" s="77">
        <v>1837259.05</v>
      </c>
      <c r="G15" s="77">
        <v>2192001.89</v>
      </c>
      <c r="H15" s="77">
        <f>H16</f>
        <v>2097618.6800000002</v>
      </c>
      <c r="I15" s="77">
        <f>I16</f>
        <v>2086361.01</v>
      </c>
      <c r="J15" s="77">
        <f>J16</f>
        <v>2078215.5730000001</v>
      </c>
    </row>
    <row r="16" spans="1:10" s="2" customFormat="1" x14ac:dyDescent="0.25">
      <c r="A16" s="198" t="s">
        <v>1</v>
      </c>
      <c r="B16" s="199"/>
      <c r="C16" s="199"/>
      <c r="D16" s="199"/>
      <c r="E16" s="195"/>
      <c r="F16" s="71">
        <v>1837259.05</v>
      </c>
      <c r="G16" s="71">
        <v>2192001.89</v>
      </c>
      <c r="H16" s="71">
        <v>2097618.6800000002</v>
      </c>
      <c r="I16" s="71">
        <v>2086361.01</v>
      </c>
      <c r="J16" s="71">
        <v>2078215.5730000001</v>
      </c>
    </row>
    <row r="17" spans="1:10" s="2" customFormat="1" x14ac:dyDescent="0.25">
      <c r="A17" s="194" t="s">
        <v>2</v>
      </c>
      <c r="B17" s="195"/>
      <c r="C17" s="195"/>
      <c r="D17" s="195"/>
      <c r="E17" s="195"/>
      <c r="F17" s="71">
        <v>0</v>
      </c>
      <c r="G17" s="71">
        <v>0</v>
      </c>
      <c r="H17" s="71">
        <v>0</v>
      </c>
      <c r="I17" s="71">
        <v>0</v>
      </c>
      <c r="J17" s="71"/>
    </row>
    <row r="18" spans="1:10" s="2" customFormat="1" x14ac:dyDescent="0.25">
      <c r="A18" s="10" t="s">
        <v>6</v>
      </c>
      <c r="B18" s="25"/>
      <c r="C18" s="25"/>
      <c r="D18" s="25"/>
      <c r="E18" s="25"/>
      <c r="F18" s="77">
        <v>1876497.65</v>
      </c>
      <c r="G18" s="77">
        <v>2194193.5299999998</v>
      </c>
      <c r="H18" s="77">
        <f>H19+H20</f>
        <v>2098463.6800000002</v>
      </c>
      <c r="I18" s="77">
        <f>I19+I20</f>
        <v>2086361.01</v>
      </c>
      <c r="J18" s="77">
        <f>J19+J20</f>
        <v>2078215.57</v>
      </c>
    </row>
    <row r="19" spans="1:10" s="2" customFormat="1" x14ac:dyDescent="0.25">
      <c r="A19" s="200" t="s">
        <v>4</v>
      </c>
      <c r="B19" s="199"/>
      <c r="C19" s="199"/>
      <c r="D19" s="199"/>
      <c r="E19" s="199"/>
      <c r="F19" s="71">
        <v>1856418.77</v>
      </c>
      <c r="G19" s="71">
        <v>2160328.5299999998</v>
      </c>
      <c r="H19" s="71">
        <v>2057628.83</v>
      </c>
      <c r="I19" s="71">
        <v>2049511.01</v>
      </c>
      <c r="J19" s="71">
        <v>2041365.57</v>
      </c>
    </row>
    <row r="20" spans="1:10" s="2" customFormat="1" x14ac:dyDescent="0.25">
      <c r="A20" s="194" t="s">
        <v>5</v>
      </c>
      <c r="B20" s="195"/>
      <c r="C20" s="195"/>
      <c r="D20" s="195"/>
      <c r="E20" s="195"/>
      <c r="F20" s="71">
        <v>20078.88</v>
      </c>
      <c r="G20" s="71">
        <v>33865</v>
      </c>
      <c r="H20" s="71">
        <v>40834.85</v>
      </c>
      <c r="I20" s="71">
        <v>36850</v>
      </c>
      <c r="J20" s="71">
        <v>36850</v>
      </c>
    </row>
    <row r="21" spans="1:10" s="2" customFormat="1" x14ac:dyDescent="0.25">
      <c r="A21" s="196" t="s">
        <v>7</v>
      </c>
      <c r="B21" s="197"/>
      <c r="C21" s="197"/>
      <c r="D21" s="197"/>
      <c r="E21" s="197"/>
      <c r="F21" s="77">
        <f>F15-F18</f>
        <v>-39238.59999999986</v>
      </c>
      <c r="G21" s="77">
        <f t="shared" ref="G21:J21" si="0">G15-G18</f>
        <v>-2191.6399999996647</v>
      </c>
      <c r="H21" s="77">
        <f t="shared" si="0"/>
        <v>-845</v>
      </c>
      <c r="I21" s="77">
        <f t="shared" si="0"/>
        <v>0</v>
      </c>
      <c r="J21" s="77">
        <f t="shared" si="0"/>
        <v>3.0000000260770321E-3</v>
      </c>
    </row>
    <row r="22" spans="1:10" s="2" customFormat="1" ht="18.75" x14ac:dyDescent="0.25">
      <c r="A22" s="3"/>
      <c r="B22" s="11"/>
      <c r="C22" s="11"/>
      <c r="D22" s="11"/>
      <c r="E22" s="11"/>
      <c r="F22" s="11"/>
      <c r="G22" s="11"/>
      <c r="H22" s="12"/>
      <c r="I22" s="12"/>
      <c r="J22" s="12"/>
    </row>
    <row r="23" spans="1:10" s="2" customFormat="1" ht="18" customHeight="1" x14ac:dyDescent="0.25">
      <c r="A23" s="185" t="s">
        <v>14</v>
      </c>
      <c r="B23" s="186"/>
      <c r="C23" s="186"/>
      <c r="D23" s="186"/>
      <c r="E23" s="186"/>
      <c r="F23" s="186"/>
      <c r="G23" s="186"/>
      <c r="H23" s="186"/>
      <c r="I23" s="186"/>
      <c r="J23" s="186"/>
    </row>
    <row r="24" spans="1:10" s="2" customFormat="1" ht="18.75" x14ac:dyDescent="0.25">
      <c r="A24" s="3"/>
      <c r="B24" s="11"/>
      <c r="C24" s="11"/>
      <c r="D24" s="11"/>
      <c r="E24" s="11"/>
      <c r="F24" s="11"/>
      <c r="G24" s="11"/>
      <c r="H24" s="12"/>
      <c r="I24" s="12"/>
      <c r="J24" s="12"/>
    </row>
    <row r="25" spans="1:10" s="2" customFormat="1" ht="25.5" x14ac:dyDescent="0.25">
      <c r="A25" s="201" t="s">
        <v>12</v>
      </c>
      <c r="B25" s="202"/>
      <c r="C25" s="202"/>
      <c r="D25" s="202"/>
      <c r="E25" s="202"/>
      <c r="F25" s="55" t="s">
        <v>55</v>
      </c>
      <c r="G25" s="55" t="s">
        <v>56</v>
      </c>
      <c r="H25" s="56" t="s">
        <v>57</v>
      </c>
      <c r="I25" s="56" t="s">
        <v>58</v>
      </c>
      <c r="J25" s="56" t="s">
        <v>59</v>
      </c>
    </row>
    <row r="26" spans="1:10" s="27" customFormat="1" ht="12" customHeight="1" x14ac:dyDescent="0.25">
      <c r="A26" s="187">
        <v>1</v>
      </c>
      <c r="B26" s="187"/>
      <c r="C26" s="187"/>
      <c r="D26" s="187"/>
      <c r="E26" s="187"/>
      <c r="F26" s="57">
        <v>2</v>
      </c>
      <c r="G26" s="57">
        <v>3</v>
      </c>
      <c r="H26" s="58">
        <v>4</v>
      </c>
      <c r="I26" s="58">
        <v>5</v>
      </c>
      <c r="J26" s="58">
        <v>6</v>
      </c>
    </row>
    <row r="27" spans="1:10" s="2" customFormat="1" x14ac:dyDescent="0.25">
      <c r="A27" s="194" t="s">
        <v>8</v>
      </c>
      <c r="B27" s="195"/>
      <c r="C27" s="195"/>
      <c r="D27" s="195"/>
      <c r="E27" s="195"/>
      <c r="F27" s="72"/>
      <c r="G27" s="72"/>
      <c r="H27" s="72"/>
      <c r="I27" s="72"/>
      <c r="J27" s="71"/>
    </row>
    <row r="28" spans="1:10" s="2" customFormat="1" x14ac:dyDescent="0.25">
      <c r="A28" s="194" t="s">
        <v>9</v>
      </c>
      <c r="B28" s="195"/>
      <c r="C28" s="195"/>
      <c r="D28" s="195"/>
      <c r="E28" s="195"/>
      <c r="F28" s="72"/>
      <c r="G28" s="72"/>
      <c r="H28" s="72"/>
      <c r="I28" s="72"/>
      <c r="J28" s="71"/>
    </row>
    <row r="29" spans="1:10" s="2" customFormat="1" x14ac:dyDescent="0.25">
      <c r="A29" s="196" t="s">
        <v>10</v>
      </c>
      <c r="B29" s="197"/>
      <c r="C29" s="197"/>
      <c r="D29" s="197"/>
      <c r="E29" s="197"/>
      <c r="F29" s="77">
        <f>F27-F28</f>
        <v>0</v>
      </c>
      <c r="G29" s="77">
        <f t="shared" ref="G29:J29" si="1">G27-G28</f>
        <v>0</v>
      </c>
      <c r="H29" s="77">
        <f t="shared" si="1"/>
        <v>0</v>
      </c>
      <c r="I29" s="77">
        <f t="shared" si="1"/>
        <v>0</v>
      </c>
      <c r="J29" s="77">
        <f t="shared" si="1"/>
        <v>0</v>
      </c>
    </row>
    <row r="30" spans="1:10" s="2" customFormat="1" x14ac:dyDescent="0.25">
      <c r="A30" s="196" t="s">
        <v>11</v>
      </c>
      <c r="B30" s="197"/>
      <c r="C30" s="197"/>
      <c r="D30" s="197"/>
      <c r="E30" s="197"/>
      <c r="F30" s="77">
        <f>F21+F29</f>
        <v>-39238.59999999986</v>
      </c>
      <c r="G30" s="77">
        <f t="shared" ref="G30:J30" si="2">G21+G29</f>
        <v>-2191.6399999996647</v>
      </c>
      <c r="H30" s="77">
        <f t="shared" si="2"/>
        <v>-845</v>
      </c>
      <c r="I30" s="77">
        <f t="shared" si="2"/>
        <v>0</v>
      </c>
      <c r="J30" s="77">
        <f t="shared" si="2"/>
        <v>3.0000000260770321E-3</v>
      </c>
    </row>
    <row r="31" spans="1:10" s="2" customFormat="1" ht="18.75" x14ac:dyDescent="0.25">
      <c r="A31" s="13"/>
      <c r="B31" s="11"/>
      <c r="C31" s="11"/>
      <c r="D31" s="11"/>
      <c r="E31" s="11"/>
      <c r="F31" s="11"/>
      <c r="G31" s="11"/>
      <c r="H31" s="12"/>
      <c r="I31" s="12"/>
      <c r="J31" s="12"/>
    </row>
    <row r="32" spans="1:10" s="2" customFormat="1" ht="18" customHeight="1" x14ac:dyDescent="0.25">
      <c r="A32" s="185" t="s">
        <v>15</v>
      </c>
      <c r="B32" s="186"/>
      <c r="C32" s="186"/>
      <c r="D32" s="186"/>
      <c r="E32" s="186"/>
      <c r="F32" s="186"/>
      <c r="G32" s="186"/>
      <c r="H32" s="186"/>
      <c r="I32" s="186"/>
      <c r="J32" s="186"/>
    </row>
    <row r="33" spans="1:10" s="2" customFormat="1" ht="18" customHeight="1" x14ac:dyDescent="0.25">
      <c r="A33" s="23"/>
      <c r="B33" s="24"/>
      <c r="C33" s="24"/>
      <c r="D33" s="24"/>
      <c r="E33" s="24"/>
      <c r="F33" s="24"/>
      <c r="G33" s="24"/>
      <c r="H33" s="24"/>
      <c r="I33" s="24"/>
      <c r="J33" s="24"/>
    </row>
    <row r="34" spans="1:10" s="2" customFormat="1" ht="25.5" x14ac:dyDescent="0.25">
      <c r="A34" s="188" t="s">
        <v>21</v>
      </c>
      <c r="B34" s="189"/>
      <c r="C34" s="189"/>
      <c r="D34" s="189"/>
      <c r="E34" s="190"/>
      <c r="F34" s="55" t="s">
        <v>55</v>
      </c>
      <c r="G34" s="55" t="s">
        <v>56</v>
      </c>
      <c r="H34" s="56" t="s">
        <v>57</v>
      </c>
      <c r="I34" s="56" t="s">
        <v>58</v>
      </c>
      <c r="J34" s="56" t="s">
        <v>59</v>
      </c>
    </row>
    <row r="35" spans="1:10" s="27" customFormat="1" ht="12" customHeight="1" x14ac:dyDescent="0.25">
      <c r="A35" s="187">
        <v>1</v>
      </c>
      <c r="B35" s="187"/>
      <c r="C35" s="187"/>
      <c r="D35" s="187"/>
      <c r="E35" s="187"/>
      <c r="F35" s="57">
        <v>2</v>
      </c>
      <c r="G35" s="57">
        <v>3</v>
      </c>
      <c r="H35" s="58">
        <v>4</v>
      </c>
      <c r="I35" s="58">
        <v>5</v>
      </c>
      <c r="J35" s="58">
        <v>6</v>
      </c>
    </row>
    <row r="36" spans="1:10" s="2" customFormat="1" ht="15" customHeight="1" x14ac:dyDescent="0.25">
      <c r="A36" s="191" t="s">
        <v>16</v>
      </c>
      <c r="B36" s="192"/>
      <c r="C36" s="192"/>
      <c r="D36" s="192"/>
      <c r="E36" s="193"/>
      <c r="F36" s="78">
        <v>41430.239999999998</v>
      </c>
      <c r="G36" s="78">
        <v>2191.64</v>
      </c>
      <c r="H36" s="78">
        <v>845</v>
      </c>
      <c r="I36" s="78">
        <v>0</v>
      </c>
      <c r="J36" s="73">
        <v>0</v>
      </c>
    </row>
    <row r="37" spans="1:10" s="2" customFormat="1" ht="15" customHeight="1" x14ac:dyDescent="0.25">
      <c r="A37" s="196" t="s">
        <v>17</v>
      </c>
      <c r="B37" s="197"/>
      <c r="C37" s="197"/>
      <c r="D37" s="197"/>
      <c r="E37" s="197"/>
      <c r="F37" s="79"/>
      <c r="G37" s="79"/>
      <c r="H37" s="79">
        <f t="shared" ref="H37:J37" si="3">H30+H36</f>
        <v>0</v>
      </c>
      <c r="I37" s="79">
        <f t="shared" si="3"/>
        <v>0</v>
      </c>
      <c r="J37" s="80">
        <f t="shared" si="3"/>
        <v>3.0000000260770321E-3</v>
      </c>
    </row>
    <row r="38" spans="1:10" s="2" customFormat="1" ht="45" customHeight="1" x14ac:dyDescent="0.25">
      <c r="A38" s="205" t="s">
        <v>18</v>
      </c>
      <c r="B38" s="207"/>
      <c r="C38" s="207"/>
      <c r="D38" s="207"/>
      <c r="E38" s="208"/>
      <c r="F38" s="79">
        <f>F21+F29+F36-F37</f>
        <v>2191.6400000001377</v>
      </c>
      <c r="G38" s="79">
        <f t="shared" ref="G38:J38" si="4">G21+G29+G36-G37</f>
        <v>3.3514879760332406E-10</v>
      </c>
      <c r="H38" s="79">
        <f t="shared" si="4"/>
        <v>0</v>
      </c>
      <c r="I38" s="79">
        <f t="shared" si="4"/>
        <v>0</v>
      </c>
      <c r="J38" s="80">
        <f t="shared" si="4"/>
        <v>0</v>
      </c>
    </row>
    <row r="39" spans="1:10" s="2" customFormat="1" ht="18" customHeight="1" x14ac:dyDescent="0.25">
      <c r="A39" s="22"/>
      <c r="B39" s="16"/>
      <c r="C39" s="16"/>
      <c r="D39" s="16"/>
      <c r="E39" s="16"/>
      <c r="F39" s="16"/>
      <c r="G39" s="16"/>
      <c r="H39" s="16"/>
      <c r="I39" s="16"/>
      <c r="J39" s="16"/>
    </row>
    <row r="40" spans="1:10" s="2" customFormat="1" ht="18" customHeight="1" x14ac:dyDescent="0.25">
      <c r="A40" s="209" t="s">
        <v>19</v>
      </c>
      <c r="B40" s="209"/>
      <c r="C40" s="209"/>
      <c r="D40" s="209"/>
      <c r="E40" s="209"/>
      <c r="F40" s="209"/>
      <c r="G40" s="209"/>
      <c r="H40" s="209"/>
      <c r="I40" s="209"/>
      <c r="J40" s="209"/>
    </row>
    <row r="41" spans="1:10" s="2" customFormat="1" ht="18.75" x14ac:dyDescent="0.25">
      <c r="A41" s="17"/>
      <c r="B41" s="18"/>
      <c r="C41" s="18"/>
      <c r="D41" s="18"/>
      <c r="E41" s="18"/>
      <c r="F41" s="18"/>
      <c r="G41" s="18"/>
      <c r="H41" s="19"/>
      <c r="I41" s="19"/>
      <c r="J41" s="19"/>
    </row>
    <row r="42" spans="1:10" s="2" customFormat="1" ht="25.5" x14ac:dyDescent="0.25">
      <c r="A42" s="188" t="s">
        <v>21</v>
      </c>
      <c r="B42" s="189"/>
      <c r="C42" s="189"/>
      <c r="D42" s="189"/>
      <c r="E42" s="190"/>
      <c r="F42" s="55" t="s">
        <v>55</v>
      </c>
      <c r="G42" s="55" t="s">
        <v>56</v>
      </c>
      <c r="H42" s="56" t="s">
        <v>57</v>
      </c>
      <c r="I42" s="56" t="s">
        <v>58</v>
      </c>
      <c r="J42" s="56" t="s">
        <v>59</v>
      </c>
    </row>
    <row r="43" spans="1:10" s="27" customFormat="1" ht="12" customHeight="1" x14ac:dyDescent="0.25">
      <c r="A43" s="187">
        <v>1</v>
      </c>
      <c r="B43" s="187"/>
      <c r="C43" s="187"/>
      <c r="D43" s="187"/>
      <c r="E43" s="187"/>
      <c r="F43" s="57">
        <v>2</v>
      </c>
      <c r="G43" s="57">
        <v>3</v>
      </c>
      <c r="H43" s="58">
        <v>4</v>
      </c>
      <c r="I43" s="58">
        <v>5</v>
      </c>
      <c r="J43" s="58">
        <v>6</v>
      </c>
    </row>
    <row r="44" spans="1:10" s="2" customFormat="1" x14ac:dyDescent="0.25">
      <c r="A44" s="191" t="s">
        <v>16</v>
      </c>
      <c r="B44" s="192"/>
      <c r="C44" s="192"/>
      <c r="D44" s="192"/>
      <c r="E44" s="193"/>
      <c r="F44" s="14">
        <v>0</v>
      </c>
      <c r="G44" s="14">
        <f>F47</f>
        <v>0</v>
      </c>
      <c r="H44" s="14">
        <f>G47</f>
        <v>0</v>
      </c>
      <c r="I44" s="14">
        <f>H47</f>
        <v>0</v>
      </c>
      <c r="J44" s="15">
        <f>I47</f>
        <v>0</v>
      </c>
    </row>
    <row r="45" spans="1:10" s="2" customFormat="1" ht="28.5" customHeight="1" x14ac:dyDescent="0.25">
      <c r="A45" s="191" t="s">
        <v>20</v>
      </c>
      <c r="B45" s="192"/>
      <c r="C45" s="192"/>
      <c r="D45" s="192"/>
      <c r="E45" s="193"/>
      <c r="F45" s="14">
        <v>0</v>
      </c>
      <c r="G45" s="14">
        <v>0</v>
      </c>
      <c r="H45" s="14">
        <v>0</v>
      </c>
      <c r="I45" s="14">
        <v>0</v>
      </c>
      <c r="J45" s="15">
        <v>0</v>
      </c>
    </row>
    <row r="46" spans="1:10" s="2" customFormat="1" ht="25.5" customHeight="1" x14ac:dyDescent="0.25">
      <c r="A46" s="191" t="s">
        <v>53</v>
      </c>
      <c r="B46" s="210"/>
      <c r="C46" s="210"/>
      <c r="D46" s="210"/>
      <c r="E46" s="211"/>
      <c r="F46" s="14">
        <v>0</v>
      </c>
      <c r="G46" s="14">
        <v>0</v>
      </c>
      <c r="H46" s="14">
        <v>0</v>
      </c>
      <c r="I46" s="14">
        <v>0</v>
      </c>
      <c r="J46" s="15">
        <v>0</v>
      </c>
    </row>
    <row r="47" spans="1:10" s="2" customFormat="1" ht="15" customHeight="1" x14ac:dyDescent="0.25">
      <c r="A47" s="196" t="s">
        <v>17</v>
      </c>
      <c r="B47" s="197"/>
      <c r="C47" s="197"/>
      <c r="D47" s="197"/>
      <c r="E47" s="197"/>
      <c r="F47" s="20">
        <f>F44-F45+F46</f>
        <v>0</v>
      </c>
      <c r="G47" s="20">
        <f t="shared" ref="G47:J47" si="5">G44-G45+G46</f>
        <v>0</v>
      </c>
      <c r="H47" s="20">
        <f t="shared" si="5"/>
        <v>0</v>
      </c>
      <c r="I47" s="20">
        <f t="shared" si="5"/>
        <v>0</v>
      </c>
      <c r="J47" s="21">
        <f t="shared" si="5"/>
        <v>0</v>
      </c>
    </row>
    <row r="48" spans="1:10" ht="9" customHeight="1" x14ac:dyDescent="0.25"/>
  </sheetData>
  <mergeCells count="37">
    <mergeCell ref="A42:E42"/>
    <mergeCell ref="A44:E44"/>
    <mergeCell ref="A45:E45"/>
    <mergeCell ref="A46:E46"/>
    <mergeCell ref="A47:E47"/>
    <mergeCell ref="A43:E43"/>
    <mergeCell ref="A37:E37"/>
    <mergeCell ref="A38:E38"/>
    <mergeCell ref="A40:J40"/>
    <mergeCell ref="A26:E26"/>
    <mergeCell ref="A35:E35"/>
    <mergeCell ref="A7:J7"/>
    <mergeCell ref="A9:J9"/>
    <mergeCell ref="A11:J11"/>
    <mergeCell ref="A13:E13"/>
    <mergeCell ref="A15:E15"/>
    <mergeCell ref="A23:J23"/>
    <mergeCell ref="A14:E14"/>
    <mergeCell ref="A34:E34"/>
    <mergeCell ref="A36:E36"/>
    <mergeCell ref="A27:E27"/>
    <mergeCell ref="A28:E28"/>
    <mergeCell ref="A29:E29"/>
    <mergeCell ref="A30:E30"/>
    <mergeCell ref="A16:E16"/>
    <mergeCell ref="A17:E17"/>
    <mergeCell ref="A19:E19"/>
    <mergeCell ref="A20:E20"/>
    <mergeCell ref="A21:E21"/>
    <mergeCell ref="A25:E25"/>
    <mergeCell ref="A32:J32"/>
    <mergeCell ref="A6:D6"/>
    <mergeCell ref="A1:E1"/>
    <mergeCell ref="A2:E2"/>
    <mergeCell ref="A3:E3"/>
    <mergeCell ref="A4:D4"/>
    <mergeCell ref="A5:D5"/>
  </mergeCells>
  <pageMargins left="0.25" right="0.25" top="0.75" bottom="0.75" header="0.3" footer="0.3"/>
  <pageSetup paperSize="9" scale="80" orientation="landscape" r:id="rId1"/>
  <headerFooter>
    <oddHeader>&amp;R&amp;"Times New Roman,Kurziv"Prilog 1.</oddHeader>
  </headerFooter>
  <rowBreaks count="1" manualBreakCount="1">
    <brk id="3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4"/>
  <sheetViews>
    <sheetView zoomScaleNormal="100" workbookViewId="0">
      <selection activeCell="G124" sqref="G124"/>
    </sheetView>
  </sheetViews>
  <sheetFormatPr defaultColWidth="8.85546875" defaultRowHeight="15" x14ac:dyDescent="0.25"/>
  <cols>
    <col min="1" max="1" width="10.5703125" style="27" bestFit="1" customWidth="1"/>
    <col min="2" max="2" width="44.7109375" style="27" customWidth="1"/>
    <col min="3" max="4" width="19.5703125" style="27" customWidth="1"/>
    <col min="5" max="8" width="19.42578125" style="27" customWidth="1"/>
    <col min="9" max="10" width="25.28515625" style="27" customWidth="1"/>
    <col min="11" max="16384" width="8.85546875" style="27"/>
  </cols>
  <sheetData>
    <row r="1" spans="1:10" ht="18.75" x14ac:dyDescent="0.25">
      <c r="A1" s="53"/>
      <c r="B1" s="26"/>
      <c r="C1" s="26"/>
      <c r="D1" s="26"/>
      <c r="E1" s="26"/>
      <c r="F1" s="26"/>
      <c r="G1" s="26"/>
      <c r="H1" s="26"/>
      <c r="I1" s="26"/>
      <c r="J1" s="26"/>
    </row>
    <row r="2" spans="1:10" ht="15.6" customHeight="1" x14ac:dyDescent="0.25">
      <c r="A2" s="212" t="s">
        <v>22</v>
      </c>
      <c r="B2" s="212"/>
      <c r="C2" s="212"/>
      <c r="D2" s="212"/>
      <c r="E2" s="212"/>
      <c r="F2" s="212"/>
      <c r="G2" s="212"/>
      <c r="H2" s="51"/>
      <c r="I2" s="29"/>
      <c r="J2" s="29"/>
    </row>
    <row r="3" spans="1:10" ht="18.75" x14ac:dyDescent="0.25">
      <c r="A3" s="26"/>
      <c r="B3" s="26"/>
      <c r="C3" s="26"/>
      <c r="D3" s="26"/>
      <c r="E3" s="26"/>
      <c r="F3" s="26"/>
      <c r="G3" s="26"/>
      <c r="H3" s="26"/>
      <c r="I3" s="28"/>
      <c r="J3" s="28"/>
    </row>
    <row r="4" spans="1:10" ht="15.6" customHeight="1" x14ac:dyDescent="0.25">
      <c r="A4" s="212" t="s">
        <v>23</v>
      </c>
      <c r="B4" s="212"/>
      <c r="C4" s="212"/>
      <c r="D4" s="212"/>
      <c r="E4" s="212"/>
      <c r="F4" s="212"/>
      <c r="G4" s="212"/>
      <c r="H4" s="51"/>
      <c r="I4" s="30"/>
      <c r="J4" s="30"/>
    </row>
    <row r="5" spans="1:10" ht="18.75" x14ac:dyDescent="0.25">
      <c r="A5" s="26"/>
      <c r="B5" s="26"/>
      <c r="C5" s="26"/>
      <c r="D5" s="26"/>
      <c r="E5" s="26"/>
      <c r="F5" s="26"/>
      <c r="G5" s="26"/>
      <c r="H5" s="26"/>
      <c r="I5" s="28"/>
      <c r="J5" s="28"/>
    </row>
    <row r="6" spans="1:10" ht="25.5" x14ac:dyDescent="0.25">
      <c r="A6" s="31" t="s">
        <v>37</v>
      </c>
      <c r="B6" s="32" t="s">
        <v>21</v>
      </c>
      <c r="C6" s="33" t="s">
        <v>55</v>
      </c>
      <c r="D6" s="33" t="s">
        <v>56</v>
      </c>
      <c r="E6" s="31" t="s">
        <v>57</v>
      </c>
      <c r="F6" s="31" t="s">
        <v>58</v>
      </c>
      <c r="G6" s="31" t="s">
        <v>59</v>
      </c>
    </row>
    <row r="7" spans="1:10" s="35" customFormat="1" ht="11.25" x14ac:dyDescent="0.2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</row>
    <row r="8" spans="1:10" x14ac:dyDescent="0.25">
      <c r="A8" s="36"/>
      <c r="B8" s="36" t="s">
        <v>24</v>
      </c>
      <c r="C8" s="75">
        <f>C9+C15</f>
        <v>1837259.05</v>
      </c>
      <c r="D8" s="75">
        <f t="shared" ref="D8:G8" si="0">D9+D15</f>
        <v>2192001.89</v>
      </c>
      <c r="E8" s="75">
        <f t="shared" si="0"/>
        <v>2097618.6800000002</v>
      </c>
      <c r="F8" s="75">
        <f t="shared" si="0"/>
        <v>2086361.01</v>
      </c>
      <c r="G8" s="75">
        <f t="shared" si="0"/>
        <v>2078215.57</v>
      </c>
    </row>
    <row r="9" spans="1:10" x14ac:dyDescent="0.25">
      <c r="A9" s="36">
        <v>6</v>
      </c>
      <c r="B9" s="36" t="s">
        <v>25</v>
      </c>
      <c r="C9" s="75">
        <f>C10+C11+C12+C13+C14</f>
        <v>1837259.05</v>
      </c>
      <c r="D9" s="75">
        <f t="shared" ref="D9:G9" si="1">D10+D11+D12+D13+D14</f>
        <v>2192001.89</v>
      </c>
      <c r="E9" s="75">
        <f t="shared" si="1"/>
        <v>2097618.6800000002</v>
      </c>
      <c r="F9" s="75">
        <f t="shared" si="1"/>
        <v>2086361.01</v>
      </c>
      <c r="G9" s="75">
        <f t="shared" si="1"/>
        <v>2078215.57</v>
      </c>
    </row>
    <row r="10" spans="1:10" ht="25.5" x14ac:dyDescent="0.25">
      <c r="A10" s="49">
        <v>63</v>
      </c>
      <c r="B10" s="38" t="s">
        <v>26</v>
      </c>
      <c r="C10" s="76">
        <v>1640717.67</v>
      </c>
      <c r="D10" s="76">
        <v>1974207.23</v>
      </c>
      <c r="E10" s="63">
        <v>1893287</v>
      </c>
      <c r="F10" s="63">
        <v>1893287</v>
      </c>
      <c r="G10" s="63">
        <v>1893287</v>
      </c>
    </row>
    <row r="11" spans="1:10" x14ac:dyDescent="0.25">
      <c r="A11" s="49">
        <v>64</v>
      </c>
      <c r="B11" s="60" t="s">
        <v>60</v>
      </c>
      <c r="C11" s="76">
        <v>0.02</v>
      </c>
      <c r="D11" s="76">
        <v>0</v>
      </c>
      <c r="E11" s="63">
        <v>0</v>
      </c>
      <c r="F11" s="63">
        <v>0</v>
      </c>
      <c r="G11" s="63">
        <v>0</v>
      </c>
    </row>
    <row r="12" spans="1:10" x14ac:dyDescent="0.25">
      <c r="A12" s="112">
        <v>65</v>
      </c>
      <c r="B12" s="60" t="s">
        <v>61</v>
      </c>
      <c r="C12" s="88">
        <v>62530</v>
      </c>
      <c r="D12" s="88">
        <v>67000</v>
      </c>
      <c r="E12" s="113">
        <v>63000</v>
      </c>
      <c r="F12" s="113">
        <v>63000</v>
      </c>
      <c r="G12" s="113">
        <v>63000</v>
      </c>
    </row>
    <row r="13" spans="1:10" ht="38.25" x14ac:dyDescent="0.25">
      <c r="A13" s="50">
        <v>66</v>
      </c>
      <c r="B13" s="38" t="s">
        <v>54</v>
      </c>
      <c r="C13" s="76">
        <v>15482.09</v>
      </c>
      <c r="D13" s="76">
        <v>12515</v>
      </c>
      <c r="E13" s="63">
        <v>10810</v>
      </c>
      <c r="F13" s="63">
        <v>10810</v>
      </c>
      <c r="G13" s="114">
        <v>10810</v>
      </c>
    </row>
    <row r="14" spans="1:10" x14ac:dyDescent="0.25">
      <c r="A14" s="50">
        <v>67</v>
      </c>
      <c r="B14" s="62" t="s">
        <v>62</v>
      </c>
      <c r="C14" s="76">
        <v>118529.27</v>
      </c>
      <c r="D14" s="76">
        <v>138279.66</v>
      </c>
      <c r="E14" s="63">
        <v>130521.68</v>
      </c>
      <c r="F14" s="63">
        <v>119264.01</v>
      </c>
      <c r="G14" s="63">
        <v>111118.57</v>
      </c>
    </row>
    <row r="15" spans="1:10" x14ac:dyDescent="0.25">
      <c r="A15" s="40">
        <v>7</v>
      </c>
      <c r="B15" s="36" t="s">
        <v>28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10" x14ac:dyDescent="0.25">
      <c r="A16" s="50">
        <v>72</v>
      </c>
      <c r="B16" s="41" t="s">
        <v>29</v>
      </c>
      <c r="C16" s="68">
        <v>0</v>
      </c>
      <c r="D16" s="68">
        <v>0</v>
      </c>
      <c r="E16" s="63">
        <v>0</v>
      </c>
      <c r="F16" s="63">
        <v>0</v>
      </c>
      <c r="G16" s="63">
        <v>0</v>
      </c>
    </row>
    <row r="17" spans="1:7" x14ac:dyDescent="0.25">
      <c r="A17" s="50"/>
      <c r="B17" s="42"/>
      <c r="C17" s="65"/>
      <c r="D17" s="65"/>
      <c r="E17" s="63"/>
      <c r="F17" s="63"/>
      <c r="G17" s="63"/>
    </row>
    <row r="18" spans="1:7" x14ac:dyDescent="0.25">
      <c r="C18" s="66"/>
      <c r="D18" s="66"/>
      <c r="E18" s="66"/>
      <c r="F18" s="66"/>
      <c r="G18" s="66"/>
    </row>
    <row r="19" spans="1:7" ht="25.5" x14ac:dyDescent="0.25">
      <c r="A19" s="31" t="s">
        <v>37</v>
      </c>
      <c r="B19" s="32" t="s">
        <v>21</v>
      </c>
      <c r="C19" s="67" t="s">
        <v>55</v>
      </c>
      <c r="D19" s="67" t="s">
        <v>56</v>
      </c>
      <c r="E19" s="31" t="s">
        <v>57</v>
      </c>
      <c r="F19" s="31" t="s">
        <v>58</v>
      </c>
      <c r="G19" s="31" t="s">
        <v>59</v>
      </c>
    </row>
    <row r="20" spans="1:7" s="35" customFormat="1" ht="11.25" x14ac:dyDescent="0.2">
      <c r="A20" s="34">
        <v>1</v>
      </c>
      <c r="B20" s="34">
        <v>2</v>
      </c>
      <c r="C20" s="34">
        <v>3</v>
      </c>
      <c r="D20" s="34">
        <v>4</v>
      </c>
      <c r="E20" s="34">
        <v>5</v>
      </c>
      <c r="F20" s="34">
        <v>6</v>
      </c>
      <c r="G20" s="34">
        <v>7</v>
      </c>
    </row>
    <row r="21" spans="1:7" x14ac:dyDescent="0.25">
      <c r="A21" s="36"/>
      <c r="B21" s="36" t="s">
        <v>30</v>
      </c>
      <c r="C21" s="91">
        <f>C22+C28</f>
        <v>1876497.6499999997</v>
      </c>
      <c r="D21" s="91">
        <f t="shared" ref="D21:G21" si="2">D22+D28</f>
        <v>2194193.5299999998</v>
      </c>
      <c r="E21" s="91">
        <f t="shared" si="2"/>
        <v>2098463.6800000002</v>
      </c>
      <c r="F21" s="91">
        <f t="shared" si="2"/>
        <v>2086361.01</v>
      </c>
      <c r="G21" s="91">
        <f t="shared" si="2"/>
        <v>2078215.57</v>
      </c>
    </row>
    <row r="22" spans="1:7" x14ac:dyDescent="0.25">
      <c r="A22" s="36">
        <v>3</v>
      </c>
      <c r="B22" s="36" t="s">
        <v>31</v>
      </c>
      <c r="C22" s="91">
        <f>C23+C24+C25+C26+C27</f>
        <v>1856418.7699999998</v>
      </c>
      <c r="D22" s="91">
        <f t="shared" ref="D22:G22" si="3">D23+D24+D25+D26+D27</f>
        <v>2160328.5299999998</v>
      </c>
      <c r="E22" s="91">
        <f t="shared" si="3"/>
        <v>2057628.83</v>
      </c>
      <c r="F22" s="91">
        <f t="shared" si="3"/>
        <v>2049511.01</v>
      </c>
      <c r="G22" s="91">
        <f t="shared" si="3"/>
        <v>2041365.57</v>
      </c>
    </row>
    <row r="23" spans="1:7" x14ac:dyDescent="0.25">
      <c r="A23" s="49">
        <v>31</v>
      </c>
      <c r="B23" s="38" t="s">
        <v>32</v>
      </c>
      <c r="C23" s="92">
        <v>1548613.71</v>
      </c>
      <c r="D23" s="76">
        <v>1837961.71</v>
      </c>
      <c r="E23" s="63">
        <v>1747750.56</v>
      </c>
      <c r="F23" s="63">
        <v>1744518.31</v>
      </c>
      <c r="G23" s="63">
        <v>1737007.02</v>
      </c>
    </row>
    <row r="24" spans="1:7" x14ac:dyDescent="0.25">
      <c r="A24" s="50">
        <v>32</v>
      </c>
      <c r="B24" s="39" t="s">
        <v>33</v>
      </c>
      <c r="C24" s="92">
        <v>289088.52</v>
      </c>
      <c r="D24" s="68">
        <v>303361.82</v>
      </c>
      <c r="E24" s="63">
        <v>290908.27</v>
      </c>
      <c r="F24" s="63">
        <v>286022.7</v>
      </c>
      <c r="G24" s="63">
        <v>285388.55</v>
      </c>
    </row>
    <row r="25" spans="1:7" x14ac:dyDescent="0.25">
      <c r="A25" s="50">
        <v>34</v>
      </c>
      <c r="B25" s="60" t="s">
        <v>63</v>
      </c>
      <c r="C25" s="92">
        <v>1025.6400000000001</v>
      </c>
      <c r="D25" s="68">
        <v>1305</v>
      </c>
      <c r="E25" s="63">
        <v>170</v>
      </c>
      <c r="F25" s="63">
        <v>170</v>
      </c>
      <c r="G25" s="63">
        <v>170</v>
      </c>
    </row>
    <row r="26" spans="1:7" x14ac:dyDescent="0.25">
      <c r="A26" s="50">
        <v>37</v>
      </c>
      <c r="B26" s="60" t="s">
        <v>64</v>
      </c>
      <c r="C26" s="92">
        <v>16982.39</v>
      </c>
      <c r="D26" s="68">
        <v>17700</v>
      </c>
      <c r="E26" s="63">
        <v>18115</v>
      </c>
      <c r="F26" s="63">
        <v>18115</v>
      </c>
      <c r="G26" s="63">
        <v>18115</v>
      </c>
    </row>
    <row r="27" spans="1:7" x14ac:dyDescent="0.25">
      <c r="A27" s="50">
        <v>38</v>
      </c>
      <c r="B27" s="60" t="s">
        <v>65</v>
      </c>
      <c r="C27" s="93">
        <v>708.51</v>
      </c>
      <c r="D27" s="69">
        <v>0</v>
      </c>
      <c r="E27" s="63">
        <v>685</v>
      </c>
      <c r="F27" s="63">
        <v>685</v>
      </c>
      <c r="G27" s="63">
        <v>685</v>
      </c>
    </row>
    <row r="28" spans="1:7" x14ac:dyDescent="0.25">
      <c r="A28" s="44">
        <v>4</v>
      </c>
      <c r="B28" s="45" t="s">
        <v>34</v>
      </c>
      <c r="C28" s="91">
        <f>C29+C30</f>
        <v>20078.88</v>
      </c>
      <c r="D28" s="91">
        <f t="shared" ref="D28:G28" si="4">D29+D30</f>
        <v>33865</v>
      </c>
      <c r="E28" s="91">
        <f t="shared" si="4"/>
        <v>40834.85</v>
      </c>
      <c r="F28" s="91">
        <f t="shared" si="4"/>
        <v>36850</v>
      </c>
      <c r="G28" s="91">
        <f t="shared" si="4"/>
        <v>36850</v>
      </c>
    </row>
    <row r="29" spans="1:7" x14ac:dyDescent="0.25">
      <c r="A29" s="49">
        <v>42</v>
      </c>
      <c r="B29" s="46" t="s">
        <v>35</v>
      </c>
      <c r="C29" s="92">
        <v>20078.88</v>
      </c>
      <c r="D29" s="76">
        <v>33865</v>
      </c>
      <c r="E29" s="63">
        <v>40834.85</v>
      </c>
      <c r="F29" s="63">
        <v>36850</v>
      </c>
      <c r="G29" s="63">
        <v>36850</v>
      </c>
    </row>
    <row r="30" spans="1:7" x14ac:dyDescent="0.25">
      <c r="A30" s="49">
        <v>45</v>
      </c>
      <c r="B30" s="60" t="s">
        <v>66</v>
      </c>
      <c r="C30" s="68">
        <v>0</v>
      </c>
      <c r="D30" s="68">
        <v>0</v>
      </c>
      <c r="E30" s="63">
        <v>0</v>
      </c>
      <c r="F30" s="63">
        <v>0</v>
      </c>
      <c r="G30" s="70">
        <v>0</v>
      </c>
    </row>
    <row r="33" spans="1:8" ht="15.6" customHeight="1" x14ac:dyDescent="0.25">
      <c r="A33" s="212" t="s">
        <v>36</v>
      </c>
      <c r="B33" s="212"/>
      <c r="C33" s="212"/>
      <c r="D33" s="212"/>
      <c r="E33" s="212"/>
      <c r="F33" s="212"/>
      <c r="G33" s="212"/>
    </row>
    <row r="34" spans="1:8" ht="18.75" x14ac:dyDescent="0.25">
      <c r="A34" s="26"/>
      <c r="B34" s="26"/>
      <c r="C34" s="26"/>
      <c r="D34" s="26"/>
      <c r="E34" s="26"/>
      <c r="F34" s="26"/>
      <c r="G34" s="26"/>
      <c r="H34" s="26"/>
    </row>
    <row r="35" spans="1:8" ht="25.5" x14ac:dyDescent="0.25">
      <c r="A35" s="31" t="s">
        <v>37</v>
      </c>
      <c r="B35" s="32" t="s">
        <v>21</v>
      </c>
      <c r="C35" s="33" t="s">
        <v>55</v>
      </c>
      <c r="D35" s="67" t="s">
        <v>56</v>
      </c>
      <c r="E35" s="31" t="s">
        <v>57</v>
      </c>
      <c r="F35" s="31" t="s">
        <v>58</v>
      </c>
      <c r="G35" s="31" t="s">
        <v>59</v>
      </c>
    </row>
    <row r="36" spans="1:8" s="35" customFormat="1" ht="11.25" x14ac:dyDescent="0.2">
      <c r="A36" s="34">
        <v>1</v>
      </c>
      <c r="B36" s="34">
        <v>2</v>
      </c>
      <c r="C36" s="34">
        <v>3</v>
      </c>
      <c r="D36" s="34">
        <v>4</v>
      </c>
      <c r="E36" s="34">
        <v>5</v>
      </c>
      <c r="F36" s="34">
        <v>6</v>
      </c>
      <c r="G36" s="34">
        <v>7</v>
      </c>
    </row>
    <row r="37" spans="1:8" x14ac:dyDescent="0.25">
      <c r="A37" s="36"/>
      <c r="B37" s="36" t="s">
        <v>24</v>
      </c>
      <c r="C37" s="75">
        <f>C38+C43+C45+C47+C66+C41</f>
        <v>1837259.05</v>
      </c>
      <c r="D37" s="75">
        <f>D38+D43+D45+D47+D66+D41</f>
        <v>2192001.89</v>
      </c>
      <c r="E37" s="75">
        <f>E38+E43+E45+E47+E66+E67</f>
        <v>2097618.6799999997</v>
      </c>
      <c r="F37" s="75">
        <f>F38+F43+F45+F47+F66+F67</f>
        <v>2086361.0099999998</v>
      </c>
      <c r="G37" s="75">
        <f>G38+G43+G45+G47+G66+G67</f>
        <v>2078215.57</v>
      </c>
    </row>
    <row r="38" spans="1:8" x14ac:dyDescent="0.25">
      <c r="A38" s="36">
        <v>1</v>
      </c>
      <c r="B38" s="36" t="s">
        <v>38</v>
      </c>
      <c r="C38" s="75">
        <f>C39+C40</f>
        <v>96620.2</v>
      </c>
      <c r="D38" s="75">
        <f>D39+D40</f>
        <v>103077.93</v>
      </c>
      <c r="E38" s="75">
        <f>E39+E40</f>
        <v>23007.200000000001</v>
      </c>
      <c r="F38" s="75">
        <f t="shared" ref="F38:G38" si="5">F39+F40</f>
        <v>19070.39</v>
      </c>
      <c r="G38" s="75">
        <f t="shared" si="5"/>
        <v>18197.72</v>
      </c>
    </row>
    <row r="39" spans="1:8" x14ac:dyDescent="0.25">
      <c r="A39" s="98" t="s">
        <v>95</v>
      </c>
      <c r="B39" s="38" t="s">
        <v>38</v>
      </c>
      <c r="C39" s="76">
        <v>79869.98</v>
      </c>
      <c r="D39" s="76">
        <v>25935.95</v>
      </c>
      <c r="E39" s="63">
        <v>23007.200000000001</v>
      </c>
      <c r="F39" s="63">
        <v>19070.39</v>
      </c>
      <c r="G39" s="63">
        <v>18197.72</v>
      </c>
    </row>
    <row r="40" spans="1:8" x14ac:dyDescent="0.25">
      <c r="A40" s="98" t="s">
        <v>96</v>
      </c>
      <c r="B40" s="81" t="s">
        <v>67</v>
      </c>
      <c r="C40" s="76">
        <v>16750.22</v>
      </c>
      <c r="D40" s="76">
        <v>77141.98</v>
      </c>
      <c r="E40" s="63">
        <v>0</v>
      </c>
      <c r="F40" s="63">
        <v>0</v>
      </c>
      <c r="G40" s="63">
        <v>0</v>
      </c>
    </row>
    <row r="41" spans="1:8" x14ac:dyDescent="0.25">
      <c r="A41" s="99" t="s">
        <v>87</v>
      </c>
      <c r="B41" s="61" t="s">
        <v>68</v>
      </c>
      <c r="C41" s="90">
        <f>C42</f>
        <v>9334.7099999999991</v>
      </c>
      <c r="D41" s="90">
        <f>D42</f>
        <v>0</v>
      </c>
      <c r="E41" s="90">
        <f>E42</f>
        <v>0</v>
      </c>
      <c r="F41" s="90">
        <f t="shared" ref="F41:G41" si="6">F42</f>
        <v>0</v>
      </c>
      <c r="G41" s="90">
        <f t="shared" si="6"/>
        <v>0</v>
      </c>
    </row>
    <row r="42" spans="1:8" x14ac:dyDescent="0.25">
      <c r="A42" s="101" t="s">
        <v>97</v>
      </c>
      <c r="B42" s="83" t="s">
        <v>68</v>
      </c>
      <c r="C42" s="76">
        <v>9334.7099999999991</v>
      </c>
      <c r="D42" s="76">
        <v>0</v>
      </c>
      <c r="E42" s="63">
        <v>0</v>
      </c>
      <c r="F42" s="63">
        <v>0</v>
      </c>
      <c r="G42" s="63">
        <v>0</v>
      </c>
    </row>
    <row r="43" spans="1:8" x14ac:dyDescent="0.25">
      <c r="A43" s="40">
        <v>3</v>
      </c>
      <c r="B43" s="36" t="s">
        <v>39</v>
      </c>
      <c r="C43" s="90">
        <f>C44</f>
        <v>6147.38</v>
      </c>
      <c r="D43" s="90">
        <f>D44</f>
        <v>6750</v>
      </c>
      <c r="E43" s="90">
        <f>E44</f>
        <v>6750</v>
      </c>
      <c r="F43" s="90">
        <f t="shared" ref="F43:G43" si="7">F44</f>
        <v>6750</v>
      </c>
      <c r="G43" s="90">
        <f t="shared" si="7"/>
        <v>6750</v>
      </c>
    </row>
    <row r="44" spans="1:8" x14ac:dyDescent="0.25">
      <c r="A44" s="52" t="s">
        <v>98</v>
      </c>
      <c r="B44" s="41" t="s">
        <v>39</v>
      </c>
      <c r="C44" s="68">
        <v>6147.38</v>
      </c>
      <c r="D44" s="68">
        <v>6750</v>
      </c>
      <c r="E44" s="63">
        <v>6750</v>
      </c>
      <c r="F44" s="63">
        <v>6750</v>
      </c>
      <c r="G44" s="63">
        <v>6750</v>
      </c>
    </row>
    <row r="45" spans="1:8" x14ac:dyDescent="0.25">
      <c r="A45" s="40">
        <v>4</v>
      </c>
      <c r="B45" s="36" t="s">
        <v>50</v>
      </c>
      <c r="C45" s="90">
        <f>C46</f>
        <v>62530.02</v>
      </c>
      <c r="D45" s="90">
        <f>D46</f>
        <v>67000</v>
      </c>
      <c r="E45" s="90">
        <f>E46</f>
        <v>63000</v>
      </c>
      <c r="F45" s="90">
        <f t="shared" ref="F45:G45" si="8">F46</f>
        <v>63000</v>
      </c>
      <c r="G45" s="90">
        <f t="shared" si="8"/>
        <v>63000</v>
      </c>
    </row>
    <row r="46" spans="1:8" x14ac:dyDescent="0.25">
      <c r="A46" s="52" t="s">
        <v>99</v>
      </c>
      <c r="B46" s="41" t="s">
        <v>49</v>
      </c>
      <c r="C46" s="68">
        <v>62530.02</v>
      </c>
      <c r="D46" s="68">
        <v>67000</v>
      </c>
      <c r="E46" s="63">
        <v>63000</v>
      </c>
      <c r="F46" s="63">
        <v>63000</v>
      </c>
      <c r="G46" s="63">
        <v>63000</v>
      </c>
    </row>
    <row r="47" spans="1:8" x14ac:dyDescent="0.25">
      <c r="A47" s="61">
        <v>5</v>
      </c>
      <c r="B47" s="61" t="s">
        <v>69</v>
      </c>
      <c r="C47" s="89">
        <f>C48+C52+C56+C61+C48</f>
        <v>1662626.74</v>
      </c>
      <c r="D47" s="89">
        <f>D48+D52+D56+D61+D48</f>
        <v>2009408.96</v>
      </c>
      <c r="E47" s="89">
        <f>E48+E52+E56+E64+E59</f>
        <v>2000801.48</v>
      </c>
      <c r="F47" s="89">
        <f t="shared" ref="F47:G47" si="9">F48+F52+F56+F64+F59</f>
        <v>1993480.6199999999</v>
      </c>
      <c r="G47" s="89">
        <f t="shared" si="9"/>
        <v>1986207.85</v>
      </c>
    </row>
    <row r="48" spans="1:8" x14ac:dyDescent="0.25">
      <c r="A48" s="97" t="s">
        <v>100</v>
      </c>
      <c r="B48" s="62" t="s">
        <v>74</v>
      </c>
      <c r="C48" s="89">
        <f>C49+C50+C51</f>
        <v>0</v>
      </c>
      <c r="D48" s="89">
        <f>D49+D50+D51</f>
        <v>0</v>
      </c>
      <c r="E48" s="89">
        <f>E49+E50+E51</f>
        <v>1885916.43</v>
      </c>
      <c r="F48" s="89">
        <f t="shared" ref="F48:G48" si="10">F49+F50+F51</f>
        <v>1885449.23</v>
      </c>
      <c r="G48" s="89">
        <f t="shared" si="10"/>
        <v>1884358.31</v>
      </c>
    </row>
    <row r="49" spans="1:7" ht="25.5" x14ac:dyDescent="0.25">
      <c r="A49" s="97" t="s">
        <v>121</v>
      </c>
      <c r="B49" s="62" t="s">
        <v>85</v>
      </c>
      <c r="C49" s="89">
        <v>0</v>
      </c>
      <c r="D49" s="89">
        <v>0</v>
      </c>
      <c r="E49" s="63">
        <v>1792537</v>
      </c>
      <c r="F49" s="63">
        <v>1792537</v>
      </c>
      <c r="G49" s="63">
        <v>1792537</v>
      </c>
    </row>
    <row r="50" spans="1:7" ht="26.25" customHeight="1" x14ac:dyDescent="0.25">
      <c r="A50" s="97" t="s">
        <v>121</v>
      </c>
      <c r="B50" s="62" t="s">
        <v>86</v>
      </c>
      <c r="C50" s="89">
        <v>0</v>
      </c>
      <c r="D50" s="89">
        <v>0</v>
      </c>
      <c r="E50" s="63">
        <v>1737.45</v>
      </c>
      <c r="F50" s="63">
        <v>1270.25</v>
      </c>
      <c r="G50" s="63">
        <v>179.33</v>
      </c>
    </row>
    <row r="51" spans="1:7" x14ac:dyDescent="0.25">
      <c r="A51" s="97" t="s">
        <v>101</v>
      </c>
      <c r="B51" s="62" t="s">
        <v>67</v>
      </c>
      <c r="C51" s="89">
        <v>0</v>
      </c>
      <c r="D51" s="89">
        <v>0</v>
      </c>
      <c r="E51" s="63">
        <v>91641.98</v>
      </c>
      <c r="F51" s="63">
        <v>91641.98</v>
      </c>
      <c r="G51" s="63">
        <v>91641.98</v>
      </c>
    </row>
    <row r="52" spans="1:7" x14ac:dyDescent="0.25">
      <c r="A52" s="106" t="s">
        <v>102</v>
      </c>
      <c r="B52" s="62" t="s">
        <v>88</v>
      </c>
      <c r="C52" s="94">
        <f>C53+C54+C55</f>
        <v>1585547.6199999999</v>
      </c>
      <c r="D52" s="94">
        <f>D53+D54+D55</f>
        <v>1875068.91</v>
      </c>
      <c r="E52" s="94">
        <f>E53+E54+E55</f>
        <v>76000</v>
      </c>
      <c r="F52" s="94">
        <f t="shared" ref="F52:G52" si="11">F53+F54+F55</f>
        <v>76000</v>
      </c>
      <c r="G52" s="94">
        <f t="shared" si="11"/>
        <v>76000</v>
      </c>
    </row>
    <row r="53" spans="1:7" x14ac:dyDescent="0.25">
      <c r="A53" s="106" t="s">
        <v>102</v>
      </c>
      <c r="B53" s="62" t="s">
        <v>89</v>
      </c>
      <c r="C53" s="68">
        <v>2839.74</v>
      </c>
      <c r="D53" s="68">
        <v>5099.68</v>
      </c>
      <c r="E53" s="63">
        <v>0</v>
      </c>
      <c r="F53" s="63">
        <v>0</v>
      </c>
      <c r="G53" s="63">
        <v>0</v>
      </c>
    </row>
    <row r="54" spans="1:7" x14ac:dyDescent="0.25">
      <c r="A54" s="106" t="s">
        <v>103</v>
      </c>
      <c r="B54" s="62" t="s">
        <v>90</v>
      </c>
      <c r="C54" s="68">
        <v>1582707.88</v>
      </c>
      <c r="D54" s="68">
        <v>1869969.23</v>
      </c>
      <c r="E54" s="63">
        <v>0</v>
      </c>
      <c r="F54" s="63">
        <v>0</v>
      </c>
      <c r="G54" s="63">
        <v>0</v>
      </c>
    </row>
    <row r="55" spans="1:7" x14ac:dyDescent="0.25">
      <c r="A55" s="106" t="s">
        <v>122</v>
      </c>
      <c r="B55" s="62" t="s">
        <v>91</v>
      </c>
      <c r="C55" s="68">
        <v>0</v>
      </c>
      <c r="D55" s="68">
        <v>0</v>
      </c>
      <c r="E55" s="63">
        <v>76000</v>
      </c>
      <c r="F55" s="63">
        <v>76000</v>
      </c>
      <c r="G55" s="63">
        <v>76000</v>
      </c>
    </row>
    <row r="56" spans="1:7" x14ac:dyDescent="0.25">
      <c r="A56" s="107" t="s">
        <v>104</v>
      </c>
      <c r="B56" s="62" t="s">
        <v>70</v>
      </c>
      <c r="C56" s="94">
        <f>C58+C57</f>
        <v>57678.3</v>
      </c>
      <c r="D56" s="94">
        <f>D58+D57</f>
        <v>74000</v>
      </c>
      <c r="E56" s="94">
        <f>E58+E57</f>
        <v>4289.5200000000004</v>
      </c>
      <c r="F56" s="94">
        <f t="shared" ref="F56:G56" si="12">F58+F57</f>
        <v>0</v>
      </c>
      <c r="G56" s="94">
        <f t="shared" si="12"/>
        <v>0</v>
      </c>
    </row>
    <row r="57" spans="1:7" x14ac:dyDescent="0.25">
      <c r="A57" s="107" t="s">
        <v>104</v>
      </c>
      <c r="B57" s="62" t="s">
        <v>75</v>
      </c>
      <c r="C57" s="68">
        <v>0</v>
      </c>
      <c r="D57" s="68">
        <v>0</v>
      </c>
      <c r="E57" s="63">
        <v>4289.5200000000004</v>
      </c>
      <c r="F57" s="63">
        <v>0</v>
      </c>
      <c r="G57" s="63">
        <v>0</v>
      </c>
    </row>
    <row r="58" spans="1:7" x14ac:dyDescent="0.25">
      <c r="A58" s="107" t="s">
        <v>105</v>
      </c>
      <c r="B58" s="62" t="s">
        <v>91</v>
      </c>
      <c r="C58" s="68">
        <v>57678.3</v>
      </c>
      <c r="D58" s="68">
        <v>74000</v>
      </c>
      <c r="E58" s="63">
        <v>0</v>
      </c>
      <c r="F58" s="63">
        <v>0</v>
      </c>
      <c r="G58" s="63">
        <v>0</v>
      </c>
    </row>
    <row r="59" spans="1:7" x14ac:dyDescent="0.25">
      <c r="A59" s="107" t="s">
        <v>107</v>
      </c>
      <c r="B59" s="62" t="s">
        <v>108</v>
      </c>
      <c r="C59" s="68">
        <v>0</v>
      </c>
      <c r="D59" s="68">
        <v>0</v>
      </c>
      <c r="E59" s="105">
        <f>E60</f>
        <v>9845.5300000000007</v>
      </c>
      <c r="F59" s="105">
        <f t="shared" ref="F59:G59" si="13">F60</f>
        <v>7281.39</v>
      </c>
      <c r="G59" s="105">
        <f t="shared" si="13"/>
        <v>1099.54</v>
      </c>
    </row>
    <row r="60" spans="1:7" x14ac:dyDescent="0.25">
      <c r="A60" s="107" t="s">
        <v>123</v>
      </c>
      <c r="B60" s="62" t="s">
        <v>124</v>
      </c>
      <c r="C60" s="68">
        <v>0</v>
      </c>
      <c r="D60" s="68">
        <v>0</v>
      </c>
      <c r="E60" s="63">
        <v>9845.5300000000007</v>
      </c>
      <c r="F60" s="63">
        <v>7281.39</v>
      </c>
      <c r="G60" s="63">
        <v>1099.54</v>
      </c>
    </row>
    <row r="61" spans="1:7" x14ac:dyDescent="0.25">
      <c r="A61" s="107" t="s">
        <v>106</v>
      </c>
      <c r="B61" s="62" t="s">
        <v>71</v>
      </c>
      <c r="C61" s="94">
        <f>C62+C63</f>
        <v>19400.820000000003</v>
      </c>
      <c r="D61" s="94">
        <f>D62+D63</f>
        <v>60340.05</v>
      </c>
      <c r="E61" s="94">
        <f>E62+E63</f>
        <v>0</v>
      </c>
      <c r="F61" s="94">
        <f t="shared" ref="F61:G61" si="14">F62+F63</f>
        <v>0</v>
      </c>
      <c r="G61" s="94">
        <f t="shared" si="14"/>
        <v>0</v>
      </c>
    </row>
    <row r="62" spans="1:7" x14ac:dyDescent="0.25">
      <c r="A62" s="107" t="s">
        <v>106</v>
      </c>
      <c r="B62" s="62" t="s">
        <v>92</v>
      </c>
      <c r="C62" s="68">
        <v>19069.330000000002</v>
      </c>
      <c r="D62" s="68">
        <v>33102.050000000003</v>
      </c>
      <c r="E62" s="63">
        <v>0</v>
      </c>
      <c r="F62" s="63">
        <v>0</v>
      </c>
      <c r="G62" s="63">
        <v>0</v>
      </c>
    </row>
    <row r="63" spans="1:7" x14ac:dyDescent="0.25">
      <c r="A63" s="107" t="s">
        <v>114</v>
      </c>
      <c r="B63" s="62" t="s">
        <v>71</v>
      </c>
      <c r="C63" s="68">
        <v>331.49</v>
      </c>
      <c r="D63" s="68">
        <v>27238</v>
      </c>
      <c r="E63" s="63">
        <v>0</v>
      </c>
      <c r="F63" s="63">
        <v>0</v>
      </c>
      <c r="G63" s="63">
        <v>0</v>
      </c>
    </row>
    <row r="64" spans="1:7" x14ac:dyDescent="0.25">
      <c r="A64" s="102" t="s">
        <v>115</v>
      </c>
      <c r="B64" s="62" t="s">
        <v>76</v>
      </c>
      <c r="C64" s="94">
        <f>C65</f>
        <v>0</v>
      </c>
      <c r="D64" s="94">
        <f>D65</f>
        <v>0</v>
      </c>
      <c r="E64" s="94">
        <f>E65</f>
        <v>24750</v>
      </c>
      <c r="F64" s="94">
        <f t="shared" ref="F64:G64" si="15">F65</f>
        <v>24750</v>
      </c>
      <c r="G64" s="94">
        <f t="shared" si="15"/>
        <v>24750</v>
      </c>
    </row>
    <row r="65" spans="1:7" ht="25.5" x14ac:dyDescent="0.25">
      <c r="A65" s="107" t="s">
        <v>125</v>
      </c>
      <c r="B65" s="62" t="s">
        <v>126</v>
      </c>
      <c r="C65" s="68">
        <v>0</v>
      </c>
      <c r="D65" s="68">
        <v>0</v>
      </c>
      <c r="E65" s="63">
        <v>24750</v>
      </c>
      <c r="F65" s="63">
        <v>24750</v>
      </c>
      <c r="G65" s="63">
        <v>24750</v>
      </c>
    </row>
    <row r="66" spans="1:7" x14ac:dyDescent="0.25">
      <c r="A66" s="86">
        <v>6</v>
      </c>
      <c r="B66" s="61" t="s">
        <v>72</v>
      </c>
      <c r="C66" s="89">
        <f>C67</f>
        <v>0</v>
      </c>
      <c r="D66" s="89">
        <v>5765</v>
      </c>
      <c r="E66" s="89">
        <v>0</v>
      </c>
      <c r="F66" s="89">
        <v>0</v>
      </c>
      <c r="G66" s="89">
        <v>0</v>
      </c>
    </row>
    <row r="67" spans="1:7" x14ac:dyDescent="0.25">
      <c r="A67" s="86">
        <v>6</v>
      </c>
      <c r="B67" s="61" t="s">
        <v>73</v>
      </c>
      <c r="C67" s="89">
        <f>C68+C69</f>
        <v>0</v>
      </c>
      <c r="D67" s="89">
        <v>0</v>
      </c>
      <c r="E67" s="89">
        <f>E68+E69</f>
        <v>4060</v>
      </c>
      <c r="F67" s="89">
        <f t="shared" ref="F67:G67" si="16">F68+F69</f>
        <v>4060</v>
      </c>
      <c r="G67" s="89">
        <f t="shared" si="16"/>
        <v>4060</v>
      </c>
    </row>
    <row r="68" spans="1:7" x14ac:dyDescent="0.25">
      <c r="A68" s="102" t="s">
        <v>93</v>
      </c>
      <c r="B68" s="62" t="s">
        <v>73</v>
      </c>
      <c r="C68" s="68">
        <v>0</v>
      </c>
      <c r="D68" s="89">
        <v>0</v>
      </c>
      <c r="E68" s="63">
        <v>4060</v>
      </c>
      <c r="F68" s="63">
        <v>4060</v>
      </c>
      <c r="G68" s="63">
        <v>4060</v>
      </c>
    </row>
    <row r="69" spans="1:7" x14ac:dyDescent="0.25">
      <c r="A69" s="102" t="s">
        <v>94</v>
      </c>
      <c r="B69" s="62" t="s">
        <v>73</v>
      </c>
      <c r="C69" s="68">
        <v>0</v>
      </c>
      <c r="D69" s="68">
        <v>5765</v>
      </c>
      <c r="E69" s="63">
        <v>0</v>
      </c>
      <c r="F69" s="63">
        <v>0</v>
      </c>
      <c r="G69" s="63"/>
    </row>
    <row r="70" spans="1:7" ht="25.5" x14ac:dyDescent="0.25">
      <c r="A70" s="86">
        <v>7</v>
      </c>
      <c r="B70" s="115" t="s">
        <v>116</v>
      </c>
      <c r="C70" s="95">
        <f>C71</f>
        <v>0</v>
      </c>
      <c r="D70" s="95">
        <f>D71</f>
        <v>0</v>
      </c>
      <c r="E70" s="95">
        <f>E71</f>
        <v>0</v>
      </c>
      <c r="F70" s="95">
        <f t="shared" ref="F70:G70" si="17">F71</f>
        <v>0</v>
      </c>
      <c r="G70" s="95">
        <f t="shared" si="17"/>
        <v>0</v>
      </c>
    </row>
    <row r="71" spans="1:7" ht="25.5" x14ac:dyDescent="0.25">
      <c r="A71" s="84" t="s">
        <v>109</v>
      </c>
      <c r="B71" s="116" t="s">
        <v>116</v>
      </c>
      <c r="C71" s="64"/>
      <c r="D71" s="68">
        <v>0</v>
      </c>
      <c r="E71" s="63">
        <v>0</v>
      </c>
      <c r="F71" s="63"/>
      <c r="G71" s="63"/>
    </row>
    <row r="72" spans="1:7" x14ac:dyDescent="0.25">
      <c r="A72" s="50"/>
      <c r="B72" s="42"/>
      <c r="C72" s="65"/>
      <c r="D72" s="65"/>
      <c r="E72" s="63"/>
      <c r="F72" s="63"/>
      <c r="G72" s="63"/>
    </row>
    <row r="74" spans="1:7" ht="25.5" x14ac:dyDescent="0.25">
      <c r="A74" s="31" t="s">
        <v>37</v>
      </c>
      <c r="B74" s="32" t="s">
        <v>21</v>
      </c>
      <c r="C74" s="33" t="s">
        <v>55</v>
      </c>
      <c r="D74" s="67" t="s">
        <v>56</v>
      </c>
      <c r="E74" s="31" t="s">
        <v>57</v>
      </c>
      <c r="F74" s="31" t="s">
        <v>58</v>
      </c>
      <c r="G74" s="31" t="s">
        <v>59</v>
      </c>
    </row>
    <row r="75" spans="1:7" s="35" customFormat="1" ht="11.25" x14ac:dyDescent="0.2">
      <c r="A75" s="34">
        <v>1</v>
      </c>
      <c r="B75" s="34">
        <v>2</v>
      </c>
      <c r="C75" s="34">
        <v>3</v>
      </c>
      <c r="D75" s="34">
        <v>4</v>
      </c>
      <c r="E75" s="34">
        <v>5</v>
      </c>
      <c r="F75" s="34">
        <v>6</v>
      </c>
      <c r="G75" s="34">
        <v>7</v>
      </c>
    </row>
    <row r="76" spans="1:7" x14ac:dyDescent="0.25">
      <c r="A76" s="36"/>
      <c r="B76" s="36" t="s">
        <v>30</v>
      </c>
      <c r="C76" s="75">
        <f>C77+C82+C80+C84+C86+C107+C111</f>
        <v>1876497.6500000001</v>
      </c>
      <c r="D76" s="75">
        <f>D77+D82+D80+D84+D86+D107</f>
        <v>2194193.5299999998</v>
      </c>
      <c r="E76" s="75">
        <f>E77+E82+E80+E84+E86+E107+E108</f>
        <v>2098463.6799999997</v>
      </c>
      <c r="F76" s="75">
        <f>F77+F82+F80+F84+F86+F107+F108</f>
        <v>2086361.0129999998</v>
      </c>
      <c r="G76" s="75">
        <f>G77+G82+G80+G84+G86+G107+G108</f>
        <v>2078215.57</v>
      </c>
    </row>
    <row r="77" spans="1:7" x14ac:dyDescent="0.25">
      <c r="A77" s="36">
        <v>1</v>
      </c>
      <c r="B77" s="36" t="s">
        <v>38</v>
      </c>
      <c r="C77" s="75">
        <f>C78+C79</f>
        <v>96620.2</v>
      </c>
      <c r="D77" s="75">
        <f>D78+D79</f>
        <v>103077.93</v>
      </c>
      <c r="E77" s="75">
        <f>E78+E79</f>
        <v>23007.200000000001</v>
      </c>
      <c r="F77" s="75">
        <f t="shared" ref="F77:G77" si="18">F78+F79</f>
        <v>19070.39</v>
      </c>
      <c r="G77" s="75">
        <f t="shared" si="18"/>
        <v>18197.72</v>
      </c>
    </row>
    <row r="78" spans="1:7" x14ac:dyDescent="0.25">
      <c r="A78" s="103" t="s">
        <v>95</v>
      </c>
      <c r="B78" s="38" t="s">
        <v>38</v>
      </c>
      <c r="C78" s="88">
        <v>79869.98</v>
      </c>
      <c r="D78" s="76">
        <v>25935.95</v>
      </c>
      <c r="E78" s="63">
        <v>23007.200000000001</v>
      </c>
      <c r="F78" s="63">
        <v>19070.39</v>
      </c>
      <c r="G78" s="63">
        <v>18197.72</v>
      </c>
    </row>
    <row r="79" spans="1:7" x14ac:dyDescent="0.25">
      <c r="A79" s="103" t="s">
        <v>96</v>
      </c>
      <c r="B79" s="81" t="s">
        <v>67</v>
      </c>
      <c r="C79" s="69">
        <v>16750.22</v>
      </c>
      <c r="D79" s="76">
        <v>77141.98</v>
      </c>
      <c r="E79" s="76">
        <v>0</v>
      </c>
      <c r="F79" s="76">
        <v>0</v>
      </c>
      <c r="G79" s="76">
        <v>0</v>
      </c>
    </row>
    <row r="80" spans="1:7" x14ac:dyDescent="0.25">
      <c r="A80" s="82">
        <v>2</v>
      </c>
      <c r="B80" s="61" t="s">
        <v>68</v>
      </c>
      <c r="C80" s="94">
        <f>C81</f>
        <v>18057.400000000001</v>
      </c>
      <c r="D80" s="94">
        <f>D81</f>
        <v>0</v>
      </c>
      <c r="E80" s="94">
        <f t="shared" ref="E80:G80" si="19">E81</f>
        <v>0</v>
      </c>
      <c r="F80" s="94">
        <f t="shared" si="19"/>
        <v>0</v>
      </c>
      <c r="G80" s="94">
        <f t="shared" si="19"/>
        <v>0</v>
      </c>
    </row>
    <row r="81" spans="1:7" x14ac:dyDescent="0.25">
      <c r="A81" s="100" t="s">
        <v>97</v>
      </c>
      <c r="B81" s="83" t="s">
        <v>68</v>
      </c>
      <c r="C81" s="69">
        <v>18057.400000000001</v>
      </c>
      <c r="D81" s="68">
        <v>0</v>
      </c>
      <c r="E81" s="68">
        <v>0</v>
      </c>
      <c r="F81" s="68">
        <v>0</v>
      </c>
      <c r="G81" s="68">
        <v>0</v>
      </c>
    </row>
    <row r="82" spans="1:7" x14ac:dyDescent="0.25">
      <c r="A82" s="40">
        <v>3</v>
      </c>
      <c r="B82" s="36" t="s">
        <v>39</v>
      </c>
      <c r="C82" s="90">
        <f>C83</f>
        <v>5661.82</v>
      </c>
      <c r="D82" s="90">
        <f>D83</f>
        <v>7435.81</v>
      </c>
      <c r="E82" s="90">
        <f>E83</f>
        <v>6750</v>
      </c>
      <c r="F82" s="90">
        <f t="shared" ref="F82:G82" si="20">F83</f>
        <v>6750</v>
      </c>
      <c r="G82" s="90">
        <f t="shared" si="20"/>
        <v>6750</v>
      </c>
    </row>
    <row r="83" spans="1:7" x14ac:dyDescent="0.25">
      <c r="A83" s="50" t="s">
        <v>98</v>
      </c>
      <c r="B83" s="85" t="s">
        <v>39</v>
      </c>
      <c r="C83" s="69">
        <v>5661.82</v>
      </c>
      <c r="D83" s="68">
        <v>7435.81</v>
      </c>
      <c r="E83" s="63">
        <v>6750</v>
      </c>
      <c r="F83" s="63">
        <v>6750</v>
      </c>
      <c r="G83" s="63">
        <v>6750</v>
      </c>
    </row>
    <row r="84" spans="1:7" x14ac:dyDescent="0.25">
      <c r="A84" s="40">
        <v>4</v>
      </c>
      <c r="B84" s="36" t="s">
        <v>50</v>
      </c>
      <c r="C84" s="90">
        <f>C85</f>
        <v>64624.88</v>
      </c>
      <c r="D84" s="90">
        <f>D85</f>
        <v>68091.039999999994</v>
      </c>
      <c r="E84" s="90">
        <f>E85</f>
        <v>63000</v>
      </c>
      <c r="F84" s="90">
        <f t="shared" ref="F84:G84" si="21">F85</f>
        <v>63000</v>
      </c>
      <c r="G84" s="90">
        <f t="shared" si="21"/>
        <v>63000</v>
      </c>
    </row>
    <row r="85" spans="1:7" x14ac:dyDescent="0.25">
      <c r="A85" s="50" t="s">
        <v>99</v>
      </c>
      <c r="B85" s="41" t="s">
        <v>49</v>
      </c>
      <c r="C85" s="69">
        <v>64624.88</v>
      </c>
      <c r="D85" s="68">
        <v>68091.039999999994</v>
      </c>
      <c r="E85" s="63">
        <v>63000</v>
      </c>
      <c r="F85" s="63">
        <v>63000</v>
      </c>
      <c r="G85" s="63">
        <v>63000</v>
      </c>
    </row>
    <row r="86" spans="1:7" x14ac:dyDescent="0.25">
      <c r="A86" s="108">
        <v>5</v>
      </c>
      <c r="B86" s="61" t="s">
        <v>69</v>
      </c>
      <c r="C86" s="89">
        <f>C87+C93+C97+C100+C102+C105</f>
        <v>1691473.62</v>
      </c>
      <c r="D86" s="89">
        <f>D87+D93+D97+D100+D102+D105</f>
        <v>2008090.49</v>
      </c>
      <c r="E86" s="89">
        <f>E87+E93+E97+E100+E102+E105+E91</f>
        <v>2001646.48</v>
      </c>
      <c r="F86" s="89">
        <f t="shared" ref="F86:G86" si="22">F87+F93+F97+F100+F102+F105</f>
        <v>1993480.6229999999</v>
      </c>
      <c r="G86" s="89">
        <f t="shared" si="22"/>
        <v>1986207.85</v>
      </c>
    </row>
    <row r="87" spans="1:7" x14ac:dyDescent="0.25">
      <c r="A87" s="97" t="s">
        <v>100</v>
      </c>
      <c r="B87" s="62" t="s">
        <v>74</v>
      </c>
      <c r="C87" s="89">
        <f>C88+C89+C90</f>
        <v>0</v>
      </c>
      <c r="D87" s="89">
        <f>D88+D89+D90</f>
        <v>0</v>
      </c>
      <c r="E87" s="89">
        <f>E88+E89+E90</f>
        <v>1885916.43</v>
      </c>
      <c r="F87" s="89">
        <f t="shared" ref="F87:G87" si="23">F88+F89+F90</f>
        <v>1885449.233</v>
      </c>
      <c r="G87" s="89">
        <f t="shared" si="23"/>
        <v>1884358.31</v>
      </c>
    </row>
    <row r="88" spans="1:7" ht="25.5" x14ac:dyDescent="0.25">
      <c r="A88" s="97" t="s">
        <v>121</v>
      </c>
      <c r="B88" s="62" t="s">
        <v>85</v>
      </c>
      <c r="C88" s="89">
        <v>0</v>
      </c>
      <c r="D88" s="89">
        <v>0</v>
      </c>
      <c r="E88" s="63">
        <v>1792537</v>
      </c>
      <c r="F88" s="63">
        <v>1792537</v>
      </c>
      <c r="G88" s="63">
        <v>1792537</v>
      </c>
    </row>
    <row r="89" spans="1:7" ht="25.5" x14ac:dyDescent="0.25">
      <c r="A89" s="97" t="s">
        <v>121</v>
      </c>
      <c r="B89" s="62" t="s">
        <v>86</v>
      </c>
      <c r="C89" s="89">
        <v>0</v>
      </c>
      <c r="D89" s="89">
        <v>0</v>
      </c>
      <c r="E89" s="63">
        <v>1737.45</v>
      </c>
      <c r="F89" s="63">
        <v>1270.25</v>
      </c>
      <c r="G89" s="63">
        <v>179.33</v>
      </c>
    </row>
    <row r="90" spans="1:7" x14ac:dyDescent="0.25">
      <c r="A90" s="97" t="s">
        <v>101</v>
      </c>
      <c r="B90" s="62" t="s">
        <v>67</v>
      </c>
      <c r="C90" s="69">
        <v>0</v>
      </c>
      <c r="D90" s="68"/>
      <c r="E90" s="63">
        <v>91641.98</v>
      </c>
      <c r="F90" s="63">
        <v>91641.982999999993</v>
      </c>
      <c r="G90" s="63">
        <v>91641.98</v>
      </c>
    </row>
    <row r="91" spans="1:7" x14ac:dyDescent="0.25">
      <c r="A91" s="97" t="s">
        <v>110</v>
      </c>
      <c r="B91" s="62" t="s">
        <v>111</v>
      </c>
      <c r="C91" s="105">
        <f t="shared" ref="C91:D91" si="24">C92</f>
        <v>0</v>
      </c>
      <c r="D91" s="105">
        <f t="shared" si="24"/>
        <v>0</v>
      </c>
      <c r="E91" s="105">
        <f>E92</f>
        <v>845</v>
      </c>
      <c r="F91" s="105">
        <f t="shared" ref="F91:G91" si="25">F92</f>
        <v>0</v>
      </c>
      <c r="G91" s="105">
        <f t="shared" si="25"/>
        <v>0</v>
      </c>
    </row>
    <row r="92" spans="1:7" x14ac:dyDescent="0.25">
      <c r="A92" s="119" t="s">
        <v>127</v>
      </c>
      <c r="B92" s="62" t="s">
        <v>112</v>
      </c>
      <c r="C92" s="69">
        <v>0</v>
      </c>
      <c r="D92" s="68">
        <v>0</v>
      </c>
      <c r="E92" s="63">
        <v>845</v>
      </c>
      <c r="F92" s="63">
        <v>0</v>
      </c>
      <c r="G92" s="63">
        <v>0</v>
      </c>
    </row>
    <row r="93" spans="1:7" x14ac:dyDescent="0.25">
      <c r="A93" s="106" t="s">
        <v>102</v>
      </c>
      <c r="B93" s="62" t="s">
        <v>88</v>
      </c>
      <c r="C93" s="94">
        <f>C94+C95+C96</f>
        <v>1588372.23</v>
      </c>
      <c r="D93" s="94">
        <f>D94+D95+D96</f>
        <v>1868909.68</v>
      </c>
      <c r="E93" s="94">
        <f>E94+E95+E96</f>
        <v>76000</v>
      </c>
      <c r="F93" s="94">
        <f t="shared" ref="F93:G93" si="26">F94+F95+F96</f>
        <v>76000</v>
      </c>
      <c r="G93" s="94">
        <f t="shared" si="26"/>
        <v>76000</v>
      </c>
    </row>
    <row r="94" spans="1:7" x14ac:dyDescent="0.25">
      <c r="A94" s="106" t="s">
        <v>102</v>
      </c>
      <c r="B94" s="62" t="s">
        <v>89</v>
      </c>
      <c r="C94" s="69">
        <v>2839.74</v>
      </c>
      <c r="D94" s="68">
        <v>5099.68</v>
      </c>
      <c r="E94" s="68">
        <v>0</v>
      </c>
      <c r="F94" s="68">
        <v>0</v>
      </c>
      <c r="G94" s="68">
        <v>76000</v>
      </c>
    </row>
    <row r="95" spans="1:7" x14ac:dyDescent="0.25">
      <c r="A95" s="106" t="s">
        <v>103</v>
      </c>
      <c r="B95" s="62" t="s">
        <v>90</v>
      </c>
      <c r="C95" s="69">
        <v>1585532.49</v>
      </c>
      <c r="D95" s="68">
        <v>1863810</v>
      </c>
      <c r="E95" s="63">
        <v>0</v>
      </c>
      <c r="F95" s="63">
        <v>0</v>
      </c>
      <c r="G95" s="63">
        <v>0</v>
      </c>
    </row>
    <row r="96" spans="1:7" x14ac:dyDescent="0.25">
      <c r="A96" s="106" t="s">
        <v>122</v>
      </c>
      <c r="B96" s="62" t="s">
        <v>91</v>
      </c>
      <c r="C96" s="69">
        <v>0</v>
      </c>
      <c r="D96" s="68">
        <v>0</v>
      </c>
      <c r="E96" s="63">
        <v>76000</v>
      </c>
      <c r="F96" s="63">
        <v>76000</v>
      </c>
      <c r="G96" s="63">
        <v>0</v>
      </c>
    </row>
    <row r="97" spans="1:8" x14ac:dyDescent="0.25">
      <c r="A97" s="107" t="s">
        <v>104</v>
      </c>
      <c r="B97" s="62" t="s">
        <v>70</v>
      </c>
      <c r="C97" s="94">
        <f>C98+C99</f>
        <v>57678.3</v>
      </c>
      <c r="D97" s="94">
        <f>D98+D99</f>
        <v>74000</v>
      </c>
      <c r="E97" s="94">
        <f>E98+E99</f>
        <v>4289.5200000000004</v>
      </c>
      <c r="F97" s="94">
        <f t="shared" ref="F97:G97" si="27">F98+F99</f>
        <v>0</v>
      </c>
      <c r="G97" s="94">
        <f t="shared" si="27"/>
        <v>0</v>
      </c>
    </row>
    <row r="98" spans="1:8" x14ac:dyDescent="0.25">
      <c r="A98" s="107" t="s">
        <v>104</v>
      </c>
      <c r="B98" s="62" t="s">
        <v>75</v>
      </c>
      <c r="C98" s="69">
        <v>0</v>
      </c>
      <c r="D98" s="68">
        <v>0</v>
      </c>
      <c r="E98" s="63">
        <v>4289.5200000000004</v>
      </c>
      <c r="F98" s="70">
        <v>0</v>
      </c>
      <c r="G98" s="70">
        <v>0</v>
      </c>
    </row>
    <row r="99" spans="1:8" x14ac:dyDescent="0.25">
      <c r="A99" s="107" t="s">
        <v>105</v>
      </c>
      <c r="B99" s="62" t="s">
        <v>91</v>
      </c>
      <c r="C99" s="69">
        <v>57678.3</v>
      </c>
      <c r="D99" s="68">
        <v>74000</v>
      </c>
      <c r="E99" s="63">
        <v>0</v>
      </c>
      <c r="F99" s="70">
        <v>0</v>
      </c>
      <c r="G99" s="70">
        <v>0</v>
      </c>
    </row>
    <row r="100" spans="1:8" x14ac:dyDescent="0.25">
      <c r="A100" s="107" t="s">
        <v>107</v>
      </c>
      <c r="B100" s="62" t="s">
        <v>108</v>
      </c>
      <c r="C100" s="94">
        <f>C101</f>
        <v>0</v>
      </c>
      <c r="D100" s="94">
        <f>D101</f>
        <v>0</v>
      </c>
      <c r="E100" s="94">
        <f>E101</f>
        <v>9845.5300000000007</v>
      </c>
      <c r="F100" s="94">
        <f t="shared" ref="F100:G100" si="28">F101</f>
        <v>7281.39</v>
      </c>
      <c r="G100" s="94">
        <f t="shared" si="28"/>
        <v>1099.54</v>
      </c>
    </row>
    <row r="101" spans="1:8" x14ac:dyDescent="0.25">
      <c r="A101" s="107" t="s">
        <v>123</v>
      </c>
      <c r="B101" s="62" t="s">
        <v>124</v>
      </c>
      <c r="C101" s="69">
        <v>0</v>
      </c>
      <c r="D101" s="68">
        <v>0</v>
      </c>
      <c r="E101" s="63">
        <v>9845.5300000000007</v>
      </c>
      <c r="F101" s="63">
        <v>7281.39</v>
      </c>
      <c r="G101" s="63">
        <v>1099.54</v>
      </c>
    </row>
    <row r="102" spans="1:8" x14ac:dyDescent="0.25">
      <c r="A102" s="107" t="s">
        <v>106</v>
      </c>
      <c r="B102" s="62" t="s">
        <v>71</v>
      </c>
      <c r="C102" s="94">
        <f>C103+C104</f>
        <v>45423.09</v>
      </c>
      <c r="D102" s="94">
        <f>D103+D104</f>
        <v>65180.81</v>
      </c>
      <c r="E102" s="94">
        <f>E103+E104</f>
        <v>0</v>
      </c>
      <c r="F102" s="94">
        <f t="shared" ref="F102:G102" si="29">F103+F104</f>
        <v>0</v>
      </c>
      <c r="G102" s="94">
        <f t="shared" si="29"/>
        <v>0</v>
      </c>
    </row>
    <row r="103" spans="1:8" x14ac:dyDescent="0.25">
      <c r="A103" s="107" t="s">
        <v>106</v>
      </c>
      <c r="B103" s="62" t="s">
        <v>92</v>
      </c>
      <c r="C103" s="69">
        <v>18798.09</v>
      </c>
      <c r="D103" s="68">
        <v>32988.870000000003</v>
      </c>
      <c r="E103" s="63">
        <v>0</v>
      </c>
      <c r="F103" s="63">
        <v>0</v>
      </c>
      <c r="G103" s="63">
        <v>0</v>
      </c>
    </row>
    <row r="104" spans="1:8" x14ac:dyDescent="0.25">
      <c r="A104" s="107" t="s">
        <v>114</v>
      </c>
      <c r="B104" s="62" t="s">
        <v>71</v>
      </c>
      <c r="C104" s="69">
        <v>26625</v>
      </c>
      <c r="D104" s="68">
        <v>32191.94</v>
      </c>
      <c r="E104" s="63">
        <v>0</v>
      </c>
      <c r="F104" s="63">
        <v>0</v>
      </c>
      <c r="G104" s="63">
        <v>0</v>
      </c>
    </row>
    <row r="105" spans="1:8" x14ac:dyDescent="0.25">
      <c r="A105" s="102" t="s">
        <v>115</v>
      </c>
      <c r="B105" s="62" t="s">
        <v>76</v>
      </c>
      <c r="C105" s="94">
        <f>C106</f>
        <v>0</v>
      </c>
      <c r="D105" s="94">
        <f>D106</f>
        <v>0</v>
      </c>
      <c r="E105" s="94">
        <f>E106</f>
        <v>24750</v>
      </c>
      <c r="F105" s="94">
        <f t="shared" ref="F105:G105" si="30">F106</f>
        <v>24750</v>
      </c>
      <c r="G105" s="94">
        <f t="shared" si="30"/>
        <v>24750</v>
      </c>
    </row>
    <row r="106" spans="1:8" ht="25.5" x14ac:dyDescent="0.25">
      <c r="A106" s="107" t="s">
        <v>125</v>
      </c>
      <c r="B106" s="62" t="s">
        <v>126</v>
      </c>
      <c r="C106" s="69">
        <v>0</v>
      </c>
      <c r="D106" s="68">
        <v>0</v>
      </c>
      <c r="E106" s="68">
        <v>24750</v>
      </c>
      <c r="F106" s="68">
        <v>24750</v>
      </c>
      <c r="G106" s="68">
        <v>24750</v>
      </c>
    </row>
    <row r="107" spans="1:8" x14ac:dyDescent="0.25">
      <c r="A107" s="86">
        <v>6</v>
      </c>
      <c r="B107" s="61" t="s">
        <v>72</v>
      </c>
      <c r="C107" s="89">
        <f>C108</f>
        <v>0</v>
      </c>
      <c r="D107" s="89">
        <v>7498.26</v>
      </c>
      <c r="E107" s="89">
        <v>0</v>
      </c>
      <c r="F107" s="89">
        <v>0</v>
      </c>
      <c r="G107" s="89">
        <v>0</v>
      </c>
    </row>
    <row r="108" spans="1:8" x14ac:dyDescent="0.25">
      <c r="A108" s="86">
        <v>6</v>
      </c>
      <c r="B108" s="61" t="s">
        <v>73</v>
      </c>
      <c r="C108" s="89">
        <f>C109+C110</f>
        <v>0</v>
      </c>
      <c r="D108" s="89">
        <v>0</v>
      </c>
      <c r="E108" s="89">
        <f>E109+E110</f>
        <v>4060</v>
      </c>
      <c r="F108" s="89">
        <f t="shared" ref="F108:G108" si="31">F109+F110</f>
        <v>4060</v>
      </c>
      <c r="G108" s="89">
        <f t="shared" si="31"/>
        <v>4060</v>
      </c>
    </row>
    <row r="109" spans="1:8" x14ac:dyDescent="0.25">
      <c r="A109" s="102" t="s">
        <v>93</v>
      </c>
      <c r="B109" s="62" t="s">
        <v>73</v>
      </c>
      <c r="C109" s="69">
        <v>0</v>
      </c>
      <c r="D109" s="68">
        <v>0</v>
      </c>
      <c r="E109" s="68">
        <v>4060</v>
      </c>
      <c r="F109" s="68">
        <v>4060</v>
      </c>
      <c r="G109" s="68">
        <v>4060</v>
      </c>
    </row>
    <row r="110" spans="1:8" x14ac:dyDescent="0.25">
      <c r="A110" s="102" t="s">
        <v>94</v>
      </c>
      <c r="B110" s="62" t="s">
        <v>73</v>
      </c>
      <c r="C110" s="69">
        <v>0</v>
      </c>
      <c r="D110" s="96">
        <v>7498.26</v>
      </c>
      <c r="E110" s="63">
        <v>0</v>
      </c>
      <c r="F110" s="63">
        <v>0</v>
      </c>
      <c r="G110" s="63">
        <v>0</v>
      </c>
    </row>
    <row r="111" spans="1:8" ht="25.5" x14ac:dyDescent="0.25">
      <c r="A111" s="86">
        <v>7</v>
      </c>
      <c r="B111" s="115" t="s">
        <v>116</v>
      </c>
      <c r="C111" s="104">
        <f>C112</f>
        <v>59.73</v>
      </c>
      <c r="D111" s="96">
        <v>0</v>
      </c>
      <c r="E111" s="96">
        <v>0</v>
      </c>
      <c r="F111" s="96">
        <v>0</v>
      </c>
      <c r="G111" s="96">
        <v>0</v>
      </c>
    </row>
    <row r="112" spans="1:8" ht="25.5" x14ac:dyDescent="0.25">
      <c r="A112" s="84" t="s">
        <v>109</v>
      </c>
      <c r="B112" s="116" t="s">
        <v>116</v>
      </c>
      <c r="C112" s="64">
        <v>59.73</v>
      </c>
      <c r="D112" s="96">
        <v>0</v>
      </c>
      <c r="E112" s="63">
        <v>0</v>
      </c>
      <c r="F112" s="63">
        <v>0</v>
      </c>
      <c r="G112" s="110">
        <v>0</v>
      </c>
      <c r="H112" s="111"/>
    </row>
    <row r="113" spans="1:8" x14ac:dyDescent="0.25">
      <c r="A113" s="50"/>
      <c r="B113" s="54"/>
      <c r="C113" s="54"/>
      <c r="D113" s="109"/>
      <c r="E113" s="54"/>
      <c r="F113" s="109"/>
      <c r="G113" s="54"/>
      <c r="H113" s="111"/>
    </row>
    <row r="115" spans="1:8" ht="15.75" x14ac:dyDescent="0.25">
      <c r="B115" s="212" t="s">
        <v>40</v>
      </c>
      <c r="C115" s="212"/>
      <c r="D115" s="212"/>
      <c r="E115" s="212"/>
      <c r="F115" s="212"/>
      <c r="G115" s="212"/>
    </row>
    <row r="116" spans="1:8" ht="18.75" x14ac:dyDescent="0.25">
      <c r="B116" s="26"/>
      <c r="C116" s="26"/>
      <c r="D116" s="26"/>
      <c r="E116" s="26"/>
      <c r="F116" s="26"/>
      <c r="G116" s="26"/>
    </row>
    <row r="117" spans="1:8" ht="25.5" x14ac:dyDescent="0.25">
      <c r="A117" s="31" t="s">
        <v>37</v>
      </c>
      <c r="B117" s="32" t="s">
        <v>21</v>
      </c>
      <c r="C117" s="33" t="s">
        <v>55</v>
      </c>
      <c r="D117" s="67" t="s">
        <v>56</v>
      </c>
      <c r="E117" s="31" t="s">
        <v>57</v>
      </c>
      <c r="F117" s="31" t="s">
        <v>58</v>
      </c>
      <c r="G117" s="31" t="s">
        <v>113</v>
      </c>
    </row>
    <row r="118" spans="1:8" x14ac:dyDescent="0.25">
      <c r="A118" s="34">
        <v>1</v>
      </c>
      <c r="B118" s="34">
        <v>2</v>
      </c>
      <c r="C118" s="34">
        <v>3</v>
      </c>
      <c r="D118" s="34">
        <v>4</v>
      </c>
      <c r="E118" s="34">
        <v>5</v>
      </c>
      <c r="F118" s="34">
        <v>6</v>
      </c>
      <c r="G118" s="34">
        <v>7</v>
      </c>
    </row>
    <row r="119" spans="1:8" x14ac:dyDescent="0.25">
      <c r="A119" s="87" t="s">
        <v>128</v>
      </c>
      <c r="B119" s="36" t="s">
        <v>30</v>
      </c>
      <c r="C119" s="74">
        <f t="shared" ref="C119:D119" si="32">C120</f>
        <v>1876497.65</v>
      </c>
      <c r="D119" s="74">
        <f t="shared" si="32"/>
        <v>2194193.5300000003</v>
      </c>
      <c r="E119" s="74">
        <f>E120</f>
        <v>2098463.6800000002</v>
      </c>
      <c r="F119" s="74">
        <f t="shared" ref="F119:G119" si="33">F120</f>
        <v>2086361.01</v>
      </c>
      <c r="G119" s="74">
        <f t="shared" si="33"/>
        <v>2078215.57</v>
      </c>
    </row>
    <row r="120" spans="1:8" x14ac:dyDescent="0.25">
      <c r="A120" s="101" t="s">
        <v>77</v>
      </c>
      <c r="B120" s="115" t="s">
        <v>84</v>
      </c>
      <c r="C120" s="74">
        <f t="shared" ref="C120:D120" si="34">C121+C122+C123</f>
        <v>1876497.65</v>
      </c>
      <c r="D120" s="74">
        <f t="shared" si="34"/>
        <v>2194193.5300000003</v>
      </c>
      <c r="E120" s="74">
        <f>E121+E122+E123</f>
        <v>2098463.6800000002</v>
      </c>
      <c r="F120" s="74">
        <f t="shared" ref="F120:G120" si="35">F121+F122+F123</f>
        <v>2086361.01</v>
      </c>
      <c r="G120" s="74">
        <f t="shared" si="35"/>
        <v>2078215.57</v>
      </c>
    </row>
    <row r="121" spans="1:8" x14ac:dyDescent="0.25">
      <c r="A121" s="101" t="s">
        <v>78</v>
      </c>
      <c r="B121" s="120" t="s">
        <v>83</v>
      </c>
      <c r="C121" s="76">
        <v>1800431.18</v>
      </c>
      <c r="D121" s="76">
        <v>2116402.89</v>
      </c>
      <c r="E121" s="63">
        <v>2059583.98</v>
      </c>
      <c r="F121" s="63">
        <v>2058738.98</v>
      </c>
      <c r="G121" s="63">
        <v>2058738.98</v>
      </c>
    </row>
    <row r="122" spans="1:8" x14ac:dyDescent="0.25">
      <c r="A122" s="106" t="s">
        <v>79</v>
      </c>
      <c r="B122" s="121" t="s">
        <v>82</v>
      </c>
      <c r="C122" s="68">
        <v>76066.47</v>
      </c>
      <c r="D122" s="68">
        <v>77790.64</v>
      </c>
      <c r="E122" s="63">
        <v>50</v>
      </c>
      <c r="F122" s="63">
        <v>50</v>
      </c>
      <c r="G122" s="63">
        <v>50</v>
      </c>
    </row>
    <row r="123" spans="1:8" x14ac:dyDescent="0.25">
      <c r="A123" s="106" t="s">
        <v>80</v>
      </c>
      <c r="B123" s="39" t="s">
        <v>81</v>
      </c>
      <c r="C123" s="69">
        <v>0</v>
      </c>
      <c r="D123" s="69">
        <v>0</v>
      </c>
      <c r="E123" s="63">
        <v>38829.699999999997</v>
      </c>
      <c r="F123" s="63">
        <v>27572.03</v>
      </c>
      <c r="G123" s="63">
        <v>19426.59</v>
      </c>
    </row>
    <row r="124" spans="1:8" x14ac:dyDescent="0.25">
      <c r="A124" s="52"/>
      <c r="B124" s="43"/>
      <c r="C124" s="43"/>
      <c r="D124" s="69"/>
      <c r="E124" s="37"/>
      <c r="F124" s="37"/>
      <c r="G124" s="37"/>
    </row>
  </sheetData>
  <mergeCells count="4">
    <mergeCell ref="B115:G115"/>
    <mergeCell ref="A2:G2"/>
    <mergeCell ref="A4:G4"/>
    <mergeCell ref="A33:G33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2" manualBreakCount="2">
    <brk id="31" max="6" man="1"/>
    <brk id="113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topLeftCell="A4" workbookViewId="0">
      <selection activeCell="E25" sqref="E25"/>
    </sheetView>
  </sheetViews>
  <sheetFormatPr defaultColWidth="8.85546875" defaultRowHeight="15" x14ac:dyDescent="0.25"/>
  <cols>
    <col min="1" max="1" width="7.85546875" style="27" bestFit="1" customWidth="1"/>
    <col min="2" max="2" width="44.7109375" style="27" customWidth="1"/>
    <col min="3" max="4" width="19.5703125" style="27" customWidth="1"/>
    <col min="5" max="8" width="19.42578125" style="27" customWidth="1"/>
    <col min="9" max="10" width="25.28515625" style="27" customWidth="1"/>
    <col min="11" max="16384" width="8.85546875" style="27"/>
  </cols>
  <sheetData>
    <row r="1" spans="1:10" ht="18.75" x14ac:dyDescent="0.25">
      <c r="A1" s="53"/>
      <c r="B1" s="26"/>
      <c r="C1" s="26"/>
      <c r="D1" s="26"/>
      <c r="E1" s="26"/>
      <c r="F1" s="26"/>
      <c r="G1" s="26"/>
      <c r="H1" s="26"/>
      <c r="I1" s="26"/>
      <c r="J1" s="26"/>
    </row>
    <row r="2" spans="1:10" ht="15.6" customHeight="1" x14ac:dyDescent="0.25">
      <c r="A2" s="212" t="s">
        <v>41</v>
      </c>
      <c r="B2" s="212"/>
      <c r="C2" s="212"/>
      <c r="D2" s="212"/>
      <c r="E2" s="212"/>
      <c r="F2" s="212"/>
      <c r="G2" s="212"/>
      <c r="H2" s="51"/>
      <c r="I2" s="29"/>
      <c r="J2" s="29"/>
    </row>
    <row r="3" spans="1:10" ht="18.75" x14ac:dyDescent="0.25">
      <c r="A3" s="26"/>
      <c r="B3" s="26"/>
      <c r="C3" s="26"/>
      <c r="D3" s="26"/>
      <c r="E3" s="26"/>
      <c r="F3" s="26"/>
      <c r="G3" s="26"/>
      <c r="H3" s="26"/>
      <c r="I3" s="28"/>
      <c r="J3" s="28"/>
    </row>
    <row r="4" spans="1:10" ht="15.6" customHeight="1" x14ac:dyDescent="0.25">
      <c r="A4" s="212" t="s">
        <v>42</v>
      </c>
      <c r="B4" s="212"/>
      <c r="C4" s="212"/>
      <c r="D4" s="212"/>
      <c r="E4" s="212"/>
      <c r="F4" s="212"/>
      <c r="G4" s="212"/>
      <c r="H4" s="51"/>
      <c r="I4" s="30"/>
      <c r="J4" s="30"/>
    </row>
    <row r="5" spans="1:10" ht="18.75" x14ac:dyDescent="0.25">
      <c r="A5" s="26"/>
      <c r="B5" s="26"/>
      <c r="C5" s="26"/>
      <c r="D5" s="26"/>
      <c r="E5" s="26"/>
      <c r="F5" s="26"/>
      <c r="G5" s="26"/>
      <c r="H5" s="26"/>
      <c r="I5" s="28"/>
      <c r="J5" s="28"/>
    </row>
    <row r="6" spans="1:10" ht="25.5" x14ac:dyDescent="0.25">
      <c r="A6" s="31" t="s">
        <v>37</v>
      </c>
      <c r="B6" s="32" t="s">
        <v>21</v>
      </c>
      <c r="C6" s="33" t="s">
        <v>55</v>
      </c>
      <c r="D6" s="33" t="s">
        <v>56</v>
      </c>
      <c r="E6" s="31" t="s">
        <v>57</v>
      </c>
      <c r="F6" s="31" t="s">
        <v>58</v>
      </c>
      <c r="G6" s="31" t="s">
        <v>59</v>
      </c>
    </row>
    <row r="7" spans="1:10" s="35" customFormat="1" ht="11.25" x14ac:dyDescent="0.2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</row>
    <row r="8" spans="1:10" x14ac:dyDescent="0.25">
      <c r="A8" s="36">
        <v>8</v>
      </c>
      <c r="B8" s="36" t="s">
        <v>43</v>
      </c>
      <c r="C8" s="36"/>
      <c r="D8" s="36"/>
      <c r="E8" s="37"/>
      <c r="F8" s="37"/>
      <c r="G8" s="37"/>
    </row>
    <row r="9" spans="1:10" x14ac:dyDescent="0.25">
      <c r="A9" s="49">
        <v>84</v>
      </c>
      <c r="B9" s="38" t="s">
        <v>44</v>
      </c>
      <c r="C9" s="36"/>
      <c r="D9" s="36"/>
      <c r="E9" s="37"/>
      <c r="F9" s="37"/>
      <c r="G9" s="37"/>
    </row>
    <row r="10" spans="1:10" x14ac:dyDescent="0.25">
      <c r="A10" s="49" t="s">
        <v>27</v>
      </c>
      <c r="B10" s="42"/>
      <c r="C10" s="38"/>
      <c r="D10" s="38"/>
      <c r="E10" s="37"/>
      <c r="F10" s="37"/>
      <c r="G10" s="37"/>
    </row>
    <row r="11" spans="1:10" x14ac:dyDescent="0.25">
      <c r="A11" s="36">
        <v>5</v>
      </c>
      <c r="B11" s="45" t="s">
        <v>45</v>
      </c>
      <c r="C11" s="38"/>
      <c r="D11" s="38"/>
      <c r="E11" s="37"/>
      <c r="F11" s="37"/>
      <c r="G11" s="37"/>
    </row>
    <row r="12" spans="1:10" x14ac:dyDescent="0.25">
      <c r="A12" s="49">
        <v>54</v>
      </c>
      <c r="B12" s="46" t="s">
        <v>46</v>
      </c>
      <c r="C12" s="38"/>
      <c r="D12" s="38"/>
      <c r="E12" s="37"/>
      <c r="F12" s="37"/>
      <c r="G12" s="37"/>
    </row>
    <row r="13" spans="1:10" x14ac:dyDescent="0.25">
      <c r="A13" s="49" t="s">
        <v>27</v>
      </c>
      <c r="B13" s="45"/>
      <c r="C13" s="38"/>
      <c r="D13" s="38"/>
      <c r="E13" s="37"/>
      <c r="F13" s="37"/>
      <c r="G13" s="37"/>
    </row>
    <row r="16" spans="1:10" ht="15.75" x14ac:dyDescent="0.25">
      <c r="B16" s="212" t="s">
        <v>47</v>
      </c>
      <c r="C16" s="212"/>
      <c r="D16" s="212"/>
      <c r="E16" s="212"/>
      <c r="F16" s="212"/>
      <c r="G16" s="212"/>
    </row>
    <row r="17" spans="1:7" ht="18.75" x14ac:dyDescent="0.25">
      <c r="B17" s="26"/>
      <c r="C17" s="26"/>
      <c r="D17" s="26"/>
      <c r="E17" s="26"/>
      <c r="F17" s="26"/>
      <c r="G17" s="26"/>
    </row>
    <row r="18" spans="1:7" ht="25.5" x14ac:dyDescent="0.25">
      <c r="A18" s="31" t="s">
        <v>37</v>
      </c>
      <c r="B18" s="32" t="s">
        <v>21</v>
      </c>
      <c r="C18" s="33" t="s">
        <v>55</v>
      </c>
      <c r="D18" s="33" t="s">
        <v>56</v>
      </c>
      <c r="E18" s="31" t="s">
        <v>57</v>
      </c>
      <c r="F18" s="31" t="s">
        <v>58</v>
      </c>
      <c r="G18" s="31" t="s">
        <v>59</v>
      </c>
    </row>
    <row r="19" spans="1:7" ht="10.15" customHeight="1" x14ac:dyDescent="0.25">
      <c r="A19" s="34">
        <v>1</v>
      </c>
      <c r="B19" s="34">
        <v>2</v>
      </c>
      <c r="C19" s="34">
        <v>3</v>
      </c>
      <c r="D19" s="34">
        <v>4</v>
      </c>
      <c r="E19" s="34">
        <v>5</v>
      </c>
      <c r="F19" s="34">
        <v>6</v>
      </c>
      <c r="G19" s="34">
        <v>7</v>
      </c>
    </row>
    <row r="20" spans="1:7" x14ac:dyDescent="0.25">
      <c r="A20" s="36">
        <v>8</v>
      </c>
      <c r="B20" s="36" t="s">
        <v>51</v>
      </c>
      <c r="C20" s="36"/>
      <c r="D20" s="36"/>
      <c r="E20" s="37"/>
      <c r="F20" s="37"/>
      <c r="G20" s="37"/>
    </row>
    <row r="21" spans="1:7" x14ac:dyDescent="0.25">
      <c r="A21" s="49">
        <v>81</v>
      </c>
      <c r="B21" s="38" t="s">
        <v>52</v>
      </c>
      <c r="C21" s="38"/>
      <c r="D21" s="38"/>
      <c r="E21" s="37"/>
      <c r="F21" s="37"/>
      <c r="G21" s="37"/>
    </row>
    <row r="22" spans="1:7" x14ac:dyDescent="0.25">
      <c r="A22" s="59" t="s">
        <v>27</v>
      </c>
      <c r="B22" s="38"/>
      <c r="C22" s="54"/>
      <c r="D22" s="54"/>
      <c r="E22" s="54"/>
      <c r="F22" s="54"/>
      <c r="G22" s="54"/>
    </row>
    <row r="23" spans="1:7" x14ac:dyDescent="0.25">
      <c r="A23" s="54"/>
      <c r="B23" s="48"/>
      <c r="C23" s="54"/>
      <c r="D23" s="54"/>
      <c r="E23" s="54"/>
      <c r="F23" s="54"/>
      <c r="G23" s="54"/>
    </row>
    <row r="24" spans="1:7" x14ac:dyDescent="0.25">
      <c r="A24" s="54"/>
      <c r="B24" s="36" t="s">
        <v>48</v>
      </c>
      <c r="C24" s="54"/>
      <c r="D24" s="54"/>
      <c r="E24" s="54"/>
      <c r="F24" s="54"/>
      <c r="G24" s="54"/>
    </row>
    <row r="25" spans="1:7" x14ac:dyDescent="0.25">
      <c r="A25" s="36">
        <v>1</v>
      </c>
      <c r="B25" s="36" t="s">
        <v>38</v>
      </c>
      <c r="C25" s="36"/>
      <c r="D25" s="36"/>
      <c r="E25" s="37"/>
      <c r="F25" s="37"/>
      <c r="G25" s="37"/>
    </row>
    <row r="26" spans="1:7" x14ac:dyDescent="0.25">
      <c r="A26" s="49">
        <v>11</v>
      </c>
      <c r="B26" s="38" t="s">
        <v>38</v>
      </c>
      <c r="C26" s="38"/>
      <c r="D26" s="38"/>
      <c r="E26" s="37"/>
      <c r="F26" s="37"/>
      <c r="G26" s="37"/>
    </row>
    <row r="27" spans="1:7" x14ac:dyDescent="0.25">
      <c r="A27" s="59" t="s">
        <v>27</v>
      </c>
      <c r="B27" s="47"/>
      <c r="C27" s="54"/>
      <c r="D27" s="54"/>
      <c r="E27" s="54"/>
      <c r="F27" s="54"/>
      <c r="G27" s="54"/>
    </row>
    <row r="28" spans="1:7" x14ac:dyDescent="0.25">
      <c r="A28" s="36">
        <v>3</v>
      </c>
      <c r="B28" s="36" t="s">
        <v>39</v>
      </c>
      <c r="C28" s="36"/>
      <c r="D28" s="36"/>
      <c r="E28" s="37"/>
      <c r="F28" s="37"/>
      <c r="G28" s="37"/>
    </row>
    <row r="29" spans="1:7" x14ac:dyDescent="0.25">
      <c r="A29" s="49">
        <v>31</v>
      </c>
      <c r="B29" s="38" t="s">
        <v>39</v>
      </c>
      <c r="C29" s="38"/>
      <c r="D29" s="38"/>
      <c r="E29" s="37"/>
      <c r="F29" s="37"/>
      <c r="G29" s="37"/>
    </row>
    <row r="30" spans="1:7" x14ac:dyDescent="0.25">
      <c r="A30" s="36">
        <v>4</v>
      </c>
      <c r="B30" s="36" t="s">
        <v>50</v>
      </c>
      <c r="C30" s="36"/>
      <c r="D30" s="36"/>
      <c r="E30" s="37"/>
      <c r="F30" s="37"/>
      <c r="G30" s="37"/>
    </row>
    <row r="31" spans="1:7" x14ac:dyDescent="0.25">
      <c r="A31" s="49">
        <v>43</v>
      </c>
      <c r="B31" s="38" t="s">
        <v>49</v>
      </c>
      <c r="C31" s="38"/>
      <c r="D31" s="38"/>
      <c r="E31" s="37"/>
      <c r="F31" s="37"/>
      <c r="G31" s="37"/>
    </row>
    <row r="32" spans="1:7" x14ac:dyDescent="0.25">
      <c r="A32" s="49" t="s">
        <v>27</v>
      </c>
      <c r="B32" s="38"/>
      <c r="C32" s="38"/>
      <c r="D32" s="38"/>
      <c r="E32" s="37"/>
      <c r="F32" s="37"/>
      <c r="G32" s="37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6F271-54B7-4637-9871-30158A08713F}">
  <dimension ref="A1:U252"/>
  <sheetViews>
    <sheetView topLeftCell="B1" zoomScale="106" zoomScaleNormal="106" workbookViewId="0">
      <selection activeCell="H270" sqref="H270"/>
    </sheetView>
  </sheetViews>
  <sheetFormatPr defaultRowHeight="15" x14ac:dyDescent="0.25"/>
  <cols>
    <col min="1" max="1" width="6.28515625" hidden="1" customWidth="1"/>
    <col min="2" max="2" width="20.28515625" customWidth="1"/>
    <col min="7" max="7" width="24.42578125" customWidth="1"/>
    <col min="8" max="8" width="18.42578125" customWidth="1"/>
    <col min="9" max="9" width="4.7109375" customWidth="1"/>
    <col min="10" max="10" width="13.85546875" customWidth="1"/>
    <col min="11" max="11" width="17.7109375" customWidth="1"/>
    <col min="12" max="12" width="0.140625" customWidth="1"/>
    <col min="13" max="13" width="15.140625" customWidth="1"/>
    <col min="14" max="14" width="0.42578125" hidden="1" customWidth="1"/>
    <col min="15" max="15" width="0.140625" hidden="1" customWidth="1"/>
    <col min="16" max="16" width="15.85546875" customWidth="1"/>
    <col min="20" max="20" width="9.140625" customWidth="1"/>
  </cols>
  <sheetData>
    <row r="1" spans="1:20" x14ac:dyDescent="0.25">
      <c r="A1" s="245" t="s">
        <v>128</v>
      </c>
      <c r="B1" s="246"/>
      <c r="C1" s="246"/>
      <c r="D1" s="246"/>
      <c r="M1" s="246"/>
      <c r="N1" s="246"/>
      <c r="P1" s="247" t="s">
        <v>128</v>
      </c>
      <c r="Q1" s="246"/>
    </row>
    <row r="2" spans="1:20" x14ac:dyDescent="0.25">
      <c r="A2" s="246"/>
      <c r="B2" s="246"/>
      <c r="C2" s="246"/>
      <c r="D2" s="246"/>
      <c r="G2" s="248" t="s">
        <v>129</v>
      </c>
      <c r="H2" s="248"/>
      <c r="I2" s="249"/>
      <c r="M2" s="246"/>
      <c r="N2" s="246"/>
      <c r="P2" s="246"/>
      <c r="Q2" s="246"/>
    </row>
    <row r="3" spans="1:20" ht="10.5" customHeight="1" thickBot="1" x14ac:dyDescent="0.3">
      <c r="A3" s="250" t="s">
        <v>128</v>
      </c>
      <c r="B3" s="246"/>
      <c r="C3" s="246"/>
      <c r="G3" s="249"/>
      <c r="H3" s="249"/>
      <c r="I3" s="249"/>
    </row>
    <row r="4" spans="1:20" ht="23.25" customHeight="1" thickBot="1" x14ac:dyDescent="0.3">
      <c r="A4" s="153" t="s">
        <v>128</v>
      </c>
      <c r="B4" s="154" t="s">
        <v>130</v>
      </c>
      <c r="C4" s="251" t="s">
        <v>131</v>
      </c>
      <c r="D4" s="252"/>
      <c r="E4" s="252"/>
      <c r="F4" s="252"/>
      <c r="G4" s="253"/>
      <c r="H4" s="147" t="s">
        <v>133</v>
      </c>
      <c r="I4" s="254" t="s">
        <v>132</v>
      </c>
      <c r="J4" s="253"/>
      <c r="K4" s="148" t="s">
        <v>134</v>
      </c>
      <c r="L4" s="255" t="s">
        <v>135</v>
      </c>
      <c r="M4" s="256"/>
      <c r="N4" s="257" t="s">
        <v>246</v>
      </c>
      <c r="O4" s="257"/>
      <c r="P4" s="258"/>
      <c r="T4" s="134"/>
    </row>
    <row r="5" spans="1:20" ht="19.5" customHeight="1" x14ac:dyDescent="0.25">
      <c r="A5" s="125"/>
      <c r="B5" s="149"/>
      <c r="C5" s="240" t="s">
        <v>136</v>
      </c>
      <c r="D5" s="241"/>
      <c r="E5" s="241"/>
      <c r="F5" s="241"/>
      <c r="G5" s="241"/>
      <c r="H5" s="151">
        <f>H6</f>
        <v>1876497.6500000001</v>
      </c>
      <c r="I5" s="242">
        <f t="shared" ref="H5:I11" si="0">I6</f>
        <v>2194193.5299999998</v>
      </c>
      <c r="J5" s="241"/>
      <c r="K5" s="152">
        <f>K6</f>
        <v>2098463.6800000002</v>
      </c>
      <c r="L5" s="242">
        <f>M6</f>
        <v>2086361.01</v>
      </c>
      <c r="M5" s="241"/>
      <c r="N5" s="280">
        <f>N6</f>
        <v>2078215.57</v>
      </c>
      <c r="O5" s="242"/>
      <c r="P5" s="242"/>
    </row>
    <row r="6" spans="1:20" ht="15" customHeight="1" x14ac:dyDescent="0.25">
      <c r="A6" s="122"/>
      <c r="B6" s="135" t="s">
        <v>137</v>
      </c>
      <c r="C6" s="135" t="s">
        <v>138</v>
      </c>
      <c r="D6" s="136"/>
      <c r="E6" s="136"/>
      <c r="F6" s="136"/>
      <c r="G6" s="136"/>
      <c r="H6" s="137">
        <f>H7+H11</f>
        <v>1876497.6500000001</v>
      </c>
      <c r="I6" s="243">
        <f>I7+I11</f>
        <v>2194193.5299999998</v>
      </c>
      <c r="J6" s="244"/>
      <c r="K6" s="137">
        <f>K7+K11</f>
        <v>2098463.6800000002</v>
      </c>
      <c r="L6" s="137">
        <f>L7+L11</f>
        <v>2086301.01</v>
      </c>
      <c r="M6" s="137">
        <f>M7+L11</f>
        <v>2086361.01</v>
      </c>
      <c r="N6" s="243">
        <f>P7+N11</f>
        <v>2078215.57</v>
      </c>
      <c r="O6" s="243"/>
      <c r="P6" s="243"/>
    </row>
    <row r="7" spans="1:20" ht="15" customHeight="1" x14ac:dyDescent="0.25">
      <c r="A7" s="122"/>
      <c r="B7" s="135" t="s">
        <v>247</v>
      </c>
      <c r="C7" s="155" t="s">
        <v>138</v>
      </c>
      <c r="D7" s="156"/>
      <c r="E7" s="156"/>
      <c r="F7" s="156"/>
      <c r="G7" s="157"/>
      <c r="H7" s="137">
        <v>0</v>
      </c>
      <c r="I7" s="216">
        <v>0</v>
      </c>
      <c r="J7" s="217"/>
      <c r="K7" s="137">
        <v>60</v>
      </c>
      <c r="L7" s="137"/>
      <c r="M7" s="137">
        <v>60</v>
      </c>
      <c r="N7" s="137"/>
      <c r="O7" s="137"/>
      <c r="P7" s="137">
        <v>60</v>
      </c>
    </row>
    <row r="8" spans="1:20" ht="24" customHeight="1" x14ac:dyDescent="0.25">
      <c r="A8" s="122"/>
      <c r="B8" s="138" t="s">
        <v>248</v>
      </c>
      <c r="C8" s="220" t="s">
        <v>141</v>
      </c>
      <c r="D8" s="221"/>
      <c r="E8" s="221"/>
      <c r="F8" s="221"/>
      <c r="G8" s="221"/>
      <c r="H8" s="137"/>
      <c r="I8" s="158"/>
      <c r="J8" s="159"/>
      <c r="K8" s="137">
        <v>60</v>
      </c>
      <c r="L8" s="137"/>
      <c r="M8" s="137">
        <v>60</v>
      </c>
      <c r="N8" s="137"/>
      <c r="O8" s="137"/>
      <c r="P8" s="137">
        <v>60</v>
      </c>
    </row>
    <row r="9" spans="1:20" ht="15" customHeight="1" x14ac:dyDescent="0.25">
      <c r="A9" s="122"/>
      <c r="B9" s="139" t="s">
        <v>142</v>
      </c>
      <c r="C9" s="160" t="s">
        <v>143</v>
      </c>
      <c r="D9" s="143"/>
      <c r="E9" s="143"/>
      <c r="F9" s="143"/>
      <c r="G9" s="144"/>
      <c r="H9" s="140">
        <v>0</v>
      </c>
      <c r="I9" s="218">
        <v>0</v>
      </c>
      <c r="J9" s="219"/>
      <c r="K9" s="140">
        <v>60</v>
      </c>
      <c r="L9" s="140"/>
      <c r="M9" s="140">
        <v>60</v>
      </c>
      <c r="N9" s="140"/>
      <c r="O9" s="140"/>
      <c r="P9" s="140">
        <v>60</v>
      </c>
    </row>
    <row r="10" spans="1:20" ht="15" customHeight="1" x14ac:dyDescent="0.25">
      <c r="A10" s="122"/>
      <c r="B10" s="161" t="s">
        <v>144</v>
      </c>
      <c r="C10" s="213" t="s">
        <v>143</v>
      </c>
      <c r="D10" s="214"/>
      <c r="E10" s="214"/>
      <c r="F10" s="214"/>
      <c r="G10" s="215"/>
      <c r="H10" s="140">
        <v>0</v>
      </c>
      <c r="I10" s="218">
        <v>0</v>
      </c>
      <c r="J10" s="219"/>
      <c r="K10" s="140">
        <v>60</v>
      </c>
      <c r="L10" s="140"/>
      <c r="M10" s="140">
        <v>60</v>
      </c>
      <c r="N10" s="140"/>
      <c r="O10" s="140"/>
      <c r="P10" s="140">
        <v>60</v>
      </c>
    </row>
    <row r="11" spans="1:20" x14ac:dyDescent="0.25">
      <c r="A11" s="122"/>
      <c r="B11" s="138" t="s">
        <v>139</v>
      </c>
      <c r="C11" s="220" t="s">
        <v>140</v>
      </c>
      <c r="D11" s="221"/>
      <c r="E11" s="221"/>
      <c r="F11" s="221"/>
      <c r="G11" s="221"/>
      <c r="H11" s="137">
        <f t="shared" si="0"/>
        <v>1876497.6500000001</v>
      </c>
      <c r="I11" s="243">
        <f t="shared" si="0"/>
        <v>2194193.5299999998</v>
      </c>
      <c r="J11" s="244"/>
      <c r="K11" s="137">
        <v>2098403.6800000002</v>
      </c>
      <c r="L11" s="243">
        <v>2086301.01</v>
      </c>
      <c r="M11" s="244"/>
      <c r="N11" s="243">
        <v>2078155.57</v>
      </c>
      <c r="O11" s="243"/>
      <c r="P11" s="243"/>
    </row>
    <row r="12" spans="1:20" ht="26.25" customHeight="1" x14ac:dyDescent="0.25">
      <c r="A12" s="122"/>
      <c r="B12" s="138" t="s">
        <v>248</v>
      </c>
      <c r="C12" s="220" t="s">
        <v>141</v>
      </c>
      <c r="D12" s="221"/>
      <c r="E12" s="221"/>
      <c r="F12" s="221"/>
      <c r="G12" s="221"/>
      <c r="H12" s="137">
        <f>H13+H16+H18+H20+H22+H43+H47</f>
        <v>1876497.6500000001</v>
      </c>
      <c r="I12" s="243">
        <f>I13+I18+I20+I22+I43+I44</f>
        <v>2194193.5299999998</v>
      </c>
      <c r="J12" s="244"/>
      <c r="K12" s="137">
        <f>K13+K16+K18+K20+K22+K43+K47+K44</f>
        <v>2098403.6799999997</v>
      </c>
      <c r="L12" s="243">
        <v>2086301.01</v>
      </c>
      <c r="M12" s="243"/>
      <c r="N12" s="243">
        <v>2078155.57</v>
      </c>
      <c r="O12" s="243"/>
      <c r="P12" s="243"/>
    </row>
    <row r="13" spans="1:20" x14ac:dyDescent="0.25">
      <c r="A13" s="122"/>
      <c r="B13" s="139" t="s">
        <v>142</v>
      </c>
      <c r="C13" s="236" t="s">
        <v>143</v>
      </c>
      <c r="D13" s="237"/>
      <c r="E13" s="237"/>
      <c r="F13" s="237"/>
      <c r="G13" s="237"/>
      <c r="H13" s="140">
        <v>96620.2</v>
      </c>
      <c r="I13" s="238">
        <v>103077.93</v>
      </c>
      <c r="J13" s="239"/>
      <c r="K13" s="140">
        <v>22947.200000000001</v>
      </c>
      <c r="L13" s="238">
        <v>19010.39</v>
      </c>
      <c r="M13" s="239"/>
      <c r="N13" s="238">
        <v>18137.72</v>
      </c>
      <c r="O13" s="238"/>
      <c r="P13" s="238"/>
    </row>
    <row r="14" spans="1:20" x14ac:dyDescent="0.25">
      <c r="A14" s="122"/>
      <c r="B14" s="139" t="s">
        <v>144</v>
      </c>
      <c r="C14" s="236" t="s">
        <v>143</v>
      </c>
      <c r="D14" s="237"/>
      <c r="E14" s="237"/>
      <c r="F14" s="237"/>
      <c r="G14" s="237"/>
      <c r="H14" s="140">
        <v>79869.98</v>
      </c>
      <c r="I14" s="238">
        <v>25935.95</v>
      </c>
      <c r="J14" s="239"/>
      <c r="K14" s="140">
        <v>22947.200000000001</v>
      </c>
      <c r="L14" s="238">
        <v>19010.39</v>
      </c>
      <c r="M14" s="239"/>
      <c r="N14" s="238">
        <v>18137.72</v>
      </c>
      <c r="O14" s="238"/>
      <c r="P14" s="238"/>
      <c r="S14" t="s">
        <v>128</v>
      </c>
    </row>
    <row r="15" spans="1:20" x14ac:dyDescent="0.25">
      <c r="A15" s="122"/>
      <c r="B15" s="139" t="s">
        <v>145</v>
      </c>
      <c r="C15" s="236" t="s">
        <v>146</v>
      </c>
      <c r="D15" s="237"/>
      <c r="E15" s="237"/>
      <c r="F15" s="237"/>
      <c r="G15" s="237"/>
      <c r="H15" s="140">
        <v>16750.22</v>
      </c>
      <c r="I15" s="238">
        <v>77141.98</v>
      </c>
      <c r="J15" s="239"/>
      <c r="K15" s="140">
        <v>0</v>
      </c>
      <c r="L15" s="238">
        <v>0</v>
      </c>
      <c r="M15" s="239"/>
      <c r="N15" s="238">
        <v>0</v>
      </c>
      <c r="O15" s="238"/>
      <c r="P15" s="238"/>
    </row>
    <row r="16" spans="1:20" x14ac:dyDescent="0.25">
      <c r="A16" s="122"/>
      <c r="B16" s="139" t="s">
        <v>147</v>
      </c>
      <c r="C16" s="142" t="s">
        <v>148</v>
      </c>
      <c r="D16" s="143"/>
      <c r="E16" s="143"/>
      <c r="F16" s="143"/>
      <c r="G16" s="144"/>
      <c r="H16" s="140">
        <v>18057.400000000001</v>
      </c>
      <c r="I16" s="238">
        <v>0</v>
      </c>
      <c r="J16" s="239"/>
      <c r="K16" s="140"/>
      <c r="L16" s="145"/>
      <c r="M16" s="144"/>
      <c r="N16" s="140"/>
      <c r="O16" s="141"/>
      <c r="P16" s="141"/>
    </row>
    <row r="17" spans="1:21" x14ac:dyDescent="0.25">
      <c r="A17" s="122"/>
      <c r="B17" s="139" t="s">
        <v>149</v>
      </c>
      <c r="C17" s="142" t="s">
        <v>148</v>
      </c>
      <c r="D17" s="143"/>
      <c r="E17" s="143"/>
      <c r="F17" s="143"/>
      <c r="G17" s="144"/>
      <c r="H17" s="140">
        <v>18057.400000000001</v>
      </c>
      <c r="I17" s="238">
        <v>0</v>
      </c>
      <c r="J17" s="239"/>
      <c r="K17" s="140"/>
      <c r="L17" s="145"/>
      <c r="M17" s="146"/>
      <c r="N17" s="140"/>
      <c r="O17" s="141"/>
      <c r="P17" s="141"/>
    </row>
    <row r="18" spans="1:21" x14ac:dyDescent="0.25">
      <c r="A18" s="122"/>
      <c r="B18" s="139" t="s">
        <v>150</v>
      </c>
      <c r="C18" s="236" t="s">
        <v>151</v>
      </c>
      <c r="D18" s="237"/>
      <c r="E18" s="237"/>
      <c r="F18" s="237"/>
      <c r="G18" s="237"/>
      <c r="H18" s="140">
        <v>5661.82</v>
      </c>
      <c r="I18" s="238">
        <v>7435.81</v>
      </c>
      <c r="J18" s="239"/>
      <c r="K18" s="140">
        <v>6750</v>
      </c>
      <c r="L18" s="238">
        <v>6750</v>
      </c>
      <c r="M18" s="239"/>
      <c r="N18" s="238">
        <v>6750</v>
      </c>
      <c r="O18" s="238"/>
      <c r="P18" s="238"/>
    </row>
    <row r="19" spans="1:21" x14ac:dyDescent="0.25">
      <c r="A19" s="122"/>
      <c r="B19" s="139" t="s">
        <v>152</v>
      </c>
      <c r="C19" s="236" t="s">
        <v>151</v>
      </c>
      <c r="D19" s="237"/>
      <c r="E19" s="237"/>
      <c r="F19" s="237"/>
      <c r="G19" s="237"/>
      <c r="H19" s="140">
        <v>5661.82</v>
      </c>
      <c r="I19" s="238">
        <v>7435.81</v>
      </c>
      <c r="J19" s="239"/>
      <c r="K19" s="140">
        <v>6750</v>
      </c>
      <c r="L19" s="238">
        <v>6750</v>
      </c>
      <c r="M19" s="239"/>
      <c r="N19" s="238">
        <v>6750</v>
      </c>
      <c r="O19" s="238"/>
      <c r="P19" s="238"/>
    </row>
    <row r="20" spans="1:21" x14ac:dyDescent="0.25">
      <c r="A20" s="122"/>
      <c r="B20" s="139" t="s">
        <v>153</v>
      </c>
      <c r="C20" s="236" t="s">
        <v>154</v>
      </c>
      <c r="D20" s="237"/>
      <c r="E20" s="237"/>
      <c r="F20" s="237"/>
      <c r="G20" s="237"/>
      <c r="H20" s="140">
        <v>64624.88</v>
      </c>
      <c r="I20" s="238">
        <v>68091.039999999994</v>
      </c>
      <c r="J20" s="239"/>
      <c r="K20" s="140">
        <v>63000</v>
      </c>
      <c r="L20" s="238">
        <v>63000</v>
      </c>
      <c r="M20" s="239"/>
      <c r="N20" s="238">
        <v>63000</v>
      </c>
      <c r="O20" s="238"/>
      <c r="P20" s="238"/>
    </row>
    <row r="21" spans="1:21" x14ac:dyDescent="0.25">
      <c r="A21" s="122"/>
      <c r="B21" s="139" t="s">
        <v>155</v>
      </c>
      <c r="C21" s="236" t="s">
        <v>154</v>
      </c>
      <c r="D21" s="237"/>
      <c r="E21" s="237"/>
      <c r="F21" s="237"/>
      <c r="G21" s="237"/>
      <c r="H21" s="140">
        <v>64624.88</v>
      </c>
      <c r="I21" s="238">
        <v>68091.039999999994</v>
      </c>
      <c r="J21" s="239"/>
      <c r="K21" s="140">
        <v>63000</v>
      </c>
      <c r="L21" s="238">
        <v>63000</v>
      </c>
      <c r="M21" s="239"/>
      <c r="N21" s="238">
        <v>63000</v>
      </c>
      <c r="O21" s="238"/>
      <c r="P21" s="238"/>
    </row>
    <row r="22" spans="1:21" x14ac:dyDescent="0.25">
      <c r="A22" s="122"/>
      <c r="B22" s="139" t="s">
        <v>156</v>
      </c>
      <c r="C22" s="236" t="s">
        <v>157</v>
      </c>
      <c r="D22" s="237"/>
      <c r="E22" s="237"/>
      <c r="F22" s="237"/>
      <c r="G22" s="237"/>
      <c r="H22" s="140">
        <f>H29+H33+H38</f>
        <v>1691473.62</v>
      </c>
      <c r="I22" s="238">
        <f>I29+I33+I38</f>
        <v>2008090.49</v>
      </c>
      <c r="J22" s="239"/>
      <c r="K22" s="140">
        <f>K23+K28+K29+K30+K34+K36+K41</f>
        <v>2001646.48</v>
      </c>
      <c r="L22" s="238">
        <v>1993480.62</v>
      </c>
      <c r="M22" s="239"/>
      <c r="N22" s="238">
        <v>1986207.85</v>
      </c>
      <c r="O22" s="238"/>
      <c r="P22" s="238"/>
    </row>
    <row r="23" spans="1:21" x14ac:dyDescent="0.25">
      <c r="A23" s="122"/>
      <c r="B23" s="139" t="s">
        <v>158</v>
      </c>
      <c r="C23" s="236" t="s">
        <v>159</v>
      </c>
      <c r="D23" s="237"/>
      <c r="E23" s="237"/>
      <c r="F23" s="237"/>
      <c r="G23" s="237"/>
      <c r="H23" s="140">
        <v>0</v>
      </c>
      <c r="I23" s="238">
        <v>0</v>
      </c>
      <c r="J23" s="239"/>
      <c r="K23" s="140">
        <f>K24+K25+K26</f>
        <v>1885916.43</v>
      </c>
      <c r="L23" s="238">
        <v>1885449.23</v>
      </c>
      <c r="M23" s="239"/>
      <c r="N23" s="238">
        <v>1884358.31</v>
      </c>
      <c r="O23" s="238"/>
      <c r="P23" s="238"/>
    </row>
    <row r="24" spans="1:21" x14ac:dyDescent="0.25">
      <c r="A24" s="122"/>
      <c r="B24" s="139" t="s">
        <v>160</v>
      </c>
      <c r="C24" s="236" t="s">
        <v>161</v>
      </c>
      <c r="D24" s="237"/>
      <c r="E24" s="237"/>
      <c r="F24" s="237"/>
      <c r="G24" s="237"/>
      <c r="H24" s="140">
        <v>0</v>
      </c>
      <c r="I24" s="238">
        <v>0</v>
      </c>
      <c r="J24" s="239"/>
      <c r="K24" s="140">
        <v>1792537</v>
      </c>
      <c r="L24" s="238">
        <v>1792537</v>
      </c>
      <c r="M24" s="239"/>
      <c r="N24" s="238">
        <v>1792537</v>
      </c>
      <c r="O24" s="238"/>
      <c r="P24" s="238"/>
    </row>
    <row r="25" spans="1:21" ht="22.5" customHeight="1" x14ac:dyDescent="0.25">
      <c r="A25" s="122"/>
      <c r="B25" s="139" t="s">
        <v>162</v>
      </c>
      <c r="C25" s="236" t="s">
        <v>86</v>
      </c>
      <c r="D25" s="237"/>
      <c r="E25" s="237"/>
      <c r="F25" s="237"/>
      <c r="G25" s="237"/>
      <c r="H25" s="140">
        <v>0</v>
      </c>
      <c r="I25" s="238">
        <v>0</v>
      </c>
      <c r="J25" s="239"/>
      <c r="K25" s="140">
        <v>1737.45</v>
      </c>
      <c r="L25" s="238">
        <v>1270.25</v>
      </c>
      <c r="M25" s="239"/>
      <c r="N25" s="238">
        <v>179.33</v>
      </c>
      <c r="O25" s="238"/>
      <c r="P25" s="238"/>
    </row>
    <row r="26" spans="1:21" x14ac:dyDescent="0.25">
      <c r="A26" s="122"/>
      <c r="B26" s="139" t="s">
        <v>163</v>
      </c>
      <c r="C26" s="236" t="s">
        <v>146</v>
      </c>
      <c r="D26" s="237"/>
      <c r="E26" s="237"/>
      <c r="F26" s="237"/>
      <c r="G26" s="237"/>
      <c r="H26" s="140">
        <v>0</v>
      </c>
      <c r="I26" s="238">
        <v>0</v>
      </c>
      <c r="J26" s="239"/>
      <c r="K26" s="140">
        <v>91641.98</v>
      </c>
      <c r="L26" s="238">
        <v>91641.98</v>
      </c>
      <c r="M26" s="239"/>
      <c r="N26" s="238">
        <v>91641.98</v>
      </c>
      <c r="O26" s="238"/>
      <c r="P26" s="238"/>
      <c r="U26" s="126"/>
    </row>
    <row r="27" spans="1:21" x14ac:dyDescent="0.25">
      <c r="A27" s="122"/>
      <c r="B27" s="139" t="s">
        <v>164</v>
      </c>
      <c r="C27" s="236" t="s">
        <v>165</v>
      </c>
      <c r="D27" s="237"/>
      <c r="E27" s="237"/>
      <c r="F27" s="237"/>
      <c r="G27" s="237"/>
      <c r="H27" s="140">
        <v>0</v>
      </c>
      <c r="I27" s="238">
        <v>0</v>
      </c>
      <c r="J27" s="239"/>
      <c r="K27" s="140">
        <v>845</v>
      </c>
      <c r="L27" s="238">
        <v>0</v>
      </c>
      <c r="M27" s="239"/>
      <c r="N27" s="238">
        <v>0</v>
      </c>
      <c r="O27" s="238"/>
      <c r="P27" s="238"/>
    </row>
    <row r="28" spans="1:21" x14ac:dyDescent="0.25">
      <c r="A28" s="122"/>
      <c r="B28" s="139" t="s">
        <v>166</v>
      </c>
      <c r="C28" s="236" t="s">
        <v>167</v>
      </c>
      <c r="D28" s="237"/>
      <c r="E28" s="237"/>
      <c r="F28" s="237"/>
      <c r="G28" s="237"/>
      <c r="H28" s="140">
        <v>0</v>
      </c>
      <c r="I28" s="238">
        <v>0</v>
      </c>
      <c r="J28" s="239"/>
      <c r="K28" s="140">
        <v>845</v>
      </c>
      <c r="L28" s="238">
        <v>0</v>
      </c>
      <c r="M28" s="239"/>
      <c r="N28" s="238">
        <v>0</v>
      </c>
      <c r="O28" s="238"/>
      <c r="P28" s="238"/>
    </row>
    <row r="29" spans="1:21" x14ac:dyDescent="0.25">
      <c r="A29" s="122"/>
      <c r="B29" s="139" t="s">
        <v>168</v>
      </c>
      <c r="C29" s="236" t="s">
        <v>169</v>
      </c>
      <c r="D29" s="237"/>
      <c r="E29" s="237"/>
      <c r="F29" s="237"/>
      <c r="G29" s="237"/>
      <c r="H29" s="140">
        <f>H30+H31</f>
        <v>1588372.23</v>
      </c>
      <c r="I29" s="218">
        <v>1868909.68</v>
      </c>
      <c r="J29" s="219"/>
      <c r="K29" s="140">
        <v>0</v>
      </c>
      <c r="L29" s="238">
        <v>0</v>
      </c>
      <c r="M29" s="239"/>
      <c r="N29" s="238">
        <v>0</v>
      </c>
      <c r="O29" s="238"/>
      <c r="P29" s="238"/>
    </row>
    <row r="30" spans="1:21" x14ac:dyDescent="0.25">
      <c r="A30" s="122"/>
      <c r="B30" s="139" t="s">
        <v>168</v>
      </c>
      <c r="C30" s="236" t="s">
        <v>170</v>
      </c>
      <c r="D30" s="237"/>
      <c r="E30" s="237"/>
      <c r="F30" s="237"/>
      <c r="G30" s="237"/>
      <c r="H30" s="140">
        <v>2839.74</v>
      </c>
      <c r="I30" s="238">
        <v>5099.68</v>
      </c>
      <c r="J30" s="239"/>
      <c r="K30" s="140">
        <v>76000</v>
      </c>
      <c r="L30" s="238">
        <v>76000</v>
      </c>
      <c r="M30" s="239"/>
      <c r="N30" s="238">
        <v>76000</v>
      </c>
      <c r="O30" s="238"/>
      <c r="P30" s="238"/>
    </row>
    <row r="31" spans="1:21" x14ac:dyDescent="0.25">
      <c r="A31" s="122"/>
      <c r="B31" s="139" t="s">
        <v>171</v>
      </c>
      <c r="C31" s="236" t="s">
        <v>172</v>
      </c>
      <c r="D31" s="237"/>
      <c r="E31" s="237"/>
      <c r="F31" s="237"/>
      <c r="G31" s="237"/>
      <c r="H31" s="140">
        <v>1585532.49</v>
      </c>
      <c r="I31" s="238">
        <v>1863810</v>
      </c>
      <c r="J31" s="239"/>
      <c r="K31" s="140">
        <v>0</v>
      </c>
      <c r="L31" s="238">
        <v>0</v>
      </c>
      <c r="M31" s="239"/>
      <c r="N31" s="238">
        <v>0</v>
      </c>
      <c r="O31" s="238"/>
      <c r="P31" s="238"/>
    </row>
    <row r="32" spans="1:21" x14ac:dyDescent="0.25">
      <c r="A32" s="122"/>
      <c r="B32" s="139" t="s">
        <v>173</v>
      </c>
      <c r="C32" s="236" t="s">
        <v>174</v>
      </c>
      <c r="D32" s="237"/>
      <c r="E32" s="237"/>
      <c r="F32" s="237"/>
      <c r="G32" s="237"/>
      <c r="H32" s="140">
        <v>0</v>
      </c>
      <c r="I32" s="238">
        <v>0</v>
      </c>
      <c r="J32" s="239"/>
      <c r="K32" s="140">
        <v>76000</v>
      </c>
      <c r="L32" s="238">
        <v>76000</v>
      </c>
      <c r="M32" s="239"/>
      <c r="N32" s="238">
        <v>76000</v>
      </c>
      <c r="O32" s="238"/>
      <c r="P32" s="238"/>
    </row>
    <row r="33" spans="1:16" x14ac:dyDescent="0.25">
      <c r="A33" s="122"/>
      <c r="B33" s="139" t="s">
        <v>175</v>
      </c>
      <c r="C33" s="236" t="s">
        <v>70</v>
      </c>
      <c r="D33" s="237"/>
      <c r="E33" s="237"/>
      <c r="F33" s="237"/>
      <c r="G33" s="237"/>
      <c r="H33" s="140">
        <v>57678.3</v>
      </c>
      <c r="I33" s="238">
        <v>74000</v>
      </c>
      <c r="J33" s="239"/>
      <c r="K33" s="140">
        <v>0</v>
      </c>
      <c r="L33" s="238">
        <v>0</v>
      </c>
      <c r="M33" s="239"/>
      <c r="N33" s="238">
        <v>0</v>
      </c>
      <c r="O33" s="238"/>
      <c r="P33" s="238"/>
    </row>
    <row r="34" spans="1:16" x14ac:dyDescent="0.25">
      <c r="A34" s="122"/>
      <c r="B34" s="139" t="s">
        <v>175</v>
      </c>
      <c r="C34" s="236" t="s">
        <v>176</v>
      </c>
      <c r="D34" s="237"/>
      <c r="E34" s="237"/>
      <c r="F34" s="237"/>
      <c r="G34" s="237"/>
      <c r="H34" s="140">
        <v>0</v>
      </c>
      <c r="I34" s="238">
        <v>0</v>
      </c>
      <c r="J34" s="239"/>
      <c r="K34" s="140">
        <v>4289.5200000000004</v>
      </c>
      <c r="L34" s="238">
        <v>0</v>
      </c>
      <c r="M34" s="239"/>
      <c r="N34" s="238">
        <v>0</v>
      </c>
      <c r="O34" s="238"/>
      <c r="P34" s="238"/>
    </row>
    <row r="35" spans="1:16" x14ac:dyDescent="0.25">
      <c r="A35" s="122"/>
      <c r="B35" s="139" t="s">
        <v>177</v>
      </c>
      <c r="C35" s="236" t="s">
        <v>91</v>
      </c>
      <c r="D35" s="237"/>
      <c r="E35" s="237"/>
      <c r="F35" s="237"/>
      <c r="G35" s="237"/>
      <c r="H35" s="140">
        <v>57678.3</v>
      </c>
      <c r="I35" s="238">
        <v>74000</v>
      </c>
      <c r="J35" s="239"/>
      <c r="K35" s="140">
        <v>0</v>
      </c>
      <c r="L35" s="238">
        <v>0</v>
      </c>
      <c r="M35" s="239"/>
      <c r="N35" s="238">
        <v>0</v>
      </c>
      <c r="O35" s="238"/>
      <c r="P35" s="238"/>
    </row>
    <row r="36" spans="1:16" x14ac:dyDescent="0.25">
      <c r="A36" s="122"/>
      <c r="B36" s="139" t="s">
        <v>178</v>
      </c>
      <c r="C36" s="236" t="s">
        <v>108</v>
      </c>
      <c r="D36" s="237"/>
      <c r="E36" s="237"/>
      <c r="F36" s="237"/>
      <c r="G36" s="237"/>
      <c r="H36" s="140">
        <v>0</v>
      </c>
      <c r="I36" s="238">
        <v>0</v>
      </c>
      <c r="J36" s="239"/>
      <c r="K36" s="140">
        <v>9845.5300000000007</v>
      </c>
      <c r="L36" s="238">
        <v>7281.39</v>
      </c>
      <c r="M36" s="239"/>
      <c r="N36" s="238">
        <v>1099.54</v>
      </c>
      <c r="O36" s="238"/>
      <c r="P36" s="238"/>
    </row>
    <row r="37" spans="1:16" x14ac:dyDescent="0.25">
      <c r="A37" s="122"/>
      <c r="B37" s="139" t="s">
        <v>179</v>
      </c>
      <c r="C37" s="236" t="s">
        <v>180</v>
      </c>
      <c r="D37" s="237"/>
      <c r="E37" s="237"/>
      <c r="F37" s="237"/>
      <c r="G37" s="237"/>
      <c r="H37" s="140">
        <v>0</v>
      </c>
      <c r="I37" s="238">
        <v>0</v>
      </c>
      <c r="J37" s="239"/>
      <c r="K37" s="140">
        <v>9845.5300000000007</v>
      </c>
      <c r="L37" s="238">
        <v>7281.39</v>
      </c>
      <c r="M37" s="239"/>
      <c r="N37" s="238">
        <v>1099.54</v>
      </c>
      <c r="O37" s="238"/>
      <c r="P37" s="238"/>
    </row>
    <row r="38" spans="1:16" x14ac:dyDescent="0.25">
      <c r="A38" s="122"/>
      <c r="B38" s="139" t="s">
        <v>181</v>
      </c>
      <c r="C38" s="236" t="s">
        <v>182</v>
      </c>
      <c r="D38" s="237"/>
      <c r="E38" s="237"/>
      <c r="F38" s="237"/>
      <c r="G38" s="237"/>
      <c r="H38" s="140">
        <f>H39+H40</f>
        <v>45423.09</v>
      </c>
      <c r="I38" s="218">
        <f>I39+I40</f>
        <v>65180.81</v>
      </c>
      <c r="J38" s="219"/>
      <c r="K38" s="140">
        <v>0</v>
      </c>
      <c r="L38" s="238">
        <v>0</v>
      </c>
      <c r="M38" s="239"/>
      <c r="N38" s="238">
        <v>0</v>
      </c>
      <c r="O38" s="238"/>
      <c r="P38" s="238"/>
    </row>
    <row r="39" spans="1:16" x14ac:dyDescent="0.25">
      <c r="A39" s="122"/>
      <c r="B39" s="139" t="s">
        <v>181</v>
      </c>
      <c r="C39" s="236" t="s">
        <v>183</v>
      </c>
      <c r="D39" s="237"/>
      <c r="E39" s="237"/>
      <c r="F39" s="237"/>
      <c r="G39" s="237"/>
      <c r="H39" s="140">
        <v>18798.09</v>
      </c>
      <c r="I39" s="238">
        <v>32988.870000000003</v>
      </c>
      <c r="J39" s="239"/>
      <c r="K39" s="140">
        <v>0</v>
      </c>
      <c r="L39" s="238">
        <v>0</v>
      </c>
      <c r="M39" s="239"/>
      <c r="N39" s="238">
        <v>0</v>
      </c>
      <c r="O39" s="238"/>
      <c r="P39" s="238"/>
    </row>
    <row r="40" spans="1:16" x14ac:dyDescent="0.25">
      <c r="A40" s="122"/>
      <c r="B40" s="139" t="s">
        <v>184</v>
      </c>
      <c r="C40" s="236" t="s">
        <v>185</v>
      </c>
      <c r="D40" s="237"/>
      <c r="E40" s="237"/>
      <c r="F40" s="237"/>
      <c r="G40" s="237"/>
      <c r="H40" s="140">
        <v>26625</v>
      </c>
      <c r="I40" s="238">
        <v>32191.94</v>
      </c>
      <c r="J40" s="239"/>
      <c r="K40" s="140">
        <v>0</v>
      </c>
      <c r="L40" s="238">
        <v>0</v>
      </c>
      <c r="M40" s="239"/>
      <c r="N40" s="238">
        <v>0</v>
      </c>
      <c r="O40" s="238"/>
      <c r="P40" s="238"/>
    </row>
    <row r="41" spans="1:16" x14ac:dyDescent="0.25">
      <c r="A41" s="122"/>
      <c r="B41" s="139" t="s">
        <v>186</v>
      </c>
      <c r="C41" s="236" t="s">
        <v>187</v>
      </c>
      <c r="D41" s="237"/>
      <c r="E41" s="237"/>
      <c r="F41" s="237"/>
      <c r="G41" s="237"/>
      <c r="H41" s="140">
        <v>0</v>
      </c>
      <c r="I41" s="238">
        <v>0</v>
      </c>
      <c r="J41" s="239"/>
      <c r="K41" s="140">
        <v>24750</v>
      </c>
      <c r="L41" s="238">
        <v>24750</v>
      </c>
      <c r="M41" s="239"/>
      <c r="N41" s="238">
        <v>24750</v>
      </c>
      <c r="O41" s="238"/>
      <c r="P41" s="238"/>
    </row>
    <row r="42" spans="1:16" x14ac:dyDescent="0.25">
      <c r="A42" s="122"/>
      <c r="B42" s="139" t="s">
        <v>188</v>
      </c>
      <c r="C42" s="236" t="s">
        <v>189</v>
      </c>
      <c r="D42" s="237"/>
      <c r="E42" s="237"/>
      <c r="F42" s="237"/>
      <c r="G42" s="237"/>
      <c r="H42" s="140">
        <v>0</v>
      </c>
      <c r="I42" s="238">
        <v>0</v>
      </c>
      <c r="J42" s="239"/>
      <c r="K42" s="140">
        <v>24750</v>
      </c>
      <c r="L42" s="238">
        <v>24750</v>
      </c>
      <c r="M42" s="239"/>
      <c r="N42" s="238">
        <v>24750</v>
      </c>
      <c r="O42" s="238"/>
      <c r="P42" s="238"/>
    </row>
    <row r="43" spans="1:16" x14ac:dyDescent="0.25">
      <c r="A43" s="122"/>
      <c r="B43" s="139" t="s">
        <v>190</v>
      </c>
      <c r="C43" s="236" t="s">
        <v>191</v>
      </c>
      <c r="D43" s="237"/>
      <c r="E43" s="237"/>
      <c r="F43" s="237"/>
      <c r="G43" s="237"/>
      <c r="H43" s="140">
        <v>0</v>
      </c>
      <c r="I43" s="238">
        <v>7498.26</v>
      </c>
      <c r="J43" s="239"/>
      <c r="K43" s="140">
        <v>0</v>
      </c>
      <c r="L43" s="238">
        <v>0</v>
      </c>
      <c r="M43" s="239"/>
      <c r="N43" s="238">
        <v>0</v>
      </c>
      <c r="O43" s="238"/>
      <c r="P43" s="238"/>
    </row>
    <row r="44" spans="1:16" x14ac:dyDescent="0.25">
      <c r="A44" s="122"/>
      <c r="B44" s="139" t="s">
        <v>190</v>
      </c>
      <c r="C44" s="236" t="s">
        <v>192</v>
      </c>
      <c r="D44" s="237"/>
      <c r="E44" s="237"/>
      <c r="F44" s="237"/>
      <c r="G44" s="237"/>
      <c r="H44" s="140">
        <v>0</v>
      </c>
      <c r="I44" s="238">
        <v>0</v>
      </c>
      <c r="J44" s="239"/>
      <c r="K44" s="140">
        <v>4060</v>
      </c>
      <c r="L44" s="238">
        <v>4060</v>
      </c>
      <c r="M44" s="239"/>
      <c r="N44" s="238">
        <v>4060</v>
      </c>
      <c r="O44" s="238"/>
      <c r="P44" s="238"/>
    </row>
    <row r="45" spans="1:16" x14ac:dyDescent="0.25">
      <c r="A45" s="122"/>
      <c r="B45" s="139" t="s">
        <v>193</v>
      </c>
      <c r="C45" s="236" t="s">
        <v>192</v>
      </c>
      <c r="D45" s="237"/>
      <c r="E45" s="237"/>
      <c r="F45" s="237"/>
      <c r="G45" s="237"/>
      <c r="H45" s="140">
        <v>0</v>
      </c>
      <c r="I45" s="238">
        <v>0</v>
      </c>
      <c r="J45" s="239"/>
      <c r="K45" s="140">
        <v>4060</v>
      </c>
      <c r="L45" s="238">
        <v>4060</v>
      </c>
      <c r="M45" s="239"/>
      <c r="N45" s="238">
        <v>4060</v>
      </c>
      <c r="O45" s="238"/>
      <c r="P45" s="238"/>
    </row>
    <row r="46" spans="1:16" x14ac:dyDescent="0.25">
      <c r="A46" s="122"/>
      <c r="B46" s="139" t="s">
        <v>194</v>
      </c>
      <c r="C46" s="236" t="s">
        <v>192</v>
      </c>
      <c r="D46" s="237"/>
      <c r="E46" s="237"/>
      <c r="F46" s="237"/>
      <c r="G46" s="237"/>
      <c r="H46" s="140">
        <v>0</v>
      </c>
      <c r="I46" s="238">
        <v>7498.26</v>
      </c>
      <c r="J46" s="239"/>
      <c r="K46" s="140">
        <v>0</v>
      </c>
      <c r="L46" s="238">
        <v>0</v>
      </c>
      <c r="M46" s="239"/>
      <c r="N46" s="238">
        <v>0</v>
      </c>
      <c r="O46" s="238"/>
      <c r="P46" s="238"/>
    </row>
    <row r="47" spans="1:16" x14ac:dyDescent="0.25">
      <c r="A47" s="122"/>
      <c r="B47" s="139" t="s">
        <v>195</v>
      </c>
      <c r="C47" s="236" t="s">
        <v>196</v>
      </c>
      <c r="D47" s="237"/>
      <c r="E47" s="237"/>
      <c r="F47" s="237"/>
      <c r="G47" s="237"/>
      <c r="H47" s="140">
        <v>59.73</v>
      </c>
      <c r="I47" s="238">
        <v>0</v>
      </c>
      <c r="J47" s="239"/>
      <c r="K47" s="140">
        <v>0</v>
      </c>
      <c r="L47" s="238">
        <v>0</v>
      </c>
      <c r="M47" s="239"/>
      <c r="N47" s="238">
        <v>0</v>
      </c>
      <c r="O47" s="238"/>
      <c r="P47" s="238"/>
    </row>
    <row r="48" spans="1:16" x14ac:dyDescent="0.25">
      <c r="A48" s="122"/>
      <c r="B48" s="139" t="s">
        <v>197</v>
      </c>
      <c r="C48" s="236" t="s">
        <v>196</v>
      </c>
      <c r="D48" s="237"/>
      <c r="E48" s="237"/>
      <c r="F48" s="237"/>
      <c r="G48" s="237"/>
      <c r="H48" s="140">
        <v>59.73</v>
      </c>
      <c r="I48" s="238">
        <v>0</v>
      </c>
      <c r="J48" s="239"/>
      <c r="K48" s="140">
        <v>0</v>
      </c>
      <c r="L48" s="238">
        <v>0</v>
      </c>
      <c r="M48" s="239"/>
      <c r="N48" s="238">
        <v>0</v>
      </c>
      <c r="O48" s="238"/>
      <c r="P48" s="238"/>
    </row>
    <row r="49" spans="1:16" ht="18.75" customHeight="1" x14ac:dyDescent="0.25">
      <c r="A49" s="122"/>
      <c r="B49" s="127"/>
      <c r="C49" s="265" t="s">
        <v>136</v>
      </c>
      <c r="D49" s="266"/>
      <c r="E49" s="266"/>
      <c r="F49" s="266"/>
      <c r="G49" s="266"/>
      <c r="H49" s="150">
        <f>H56+H69+H236+H243+H50</f>
        <v>1876497.65</v>
      </c>
      <c r="I49" s="267">
        <f>I56+I69+I236+I243+I244+I50</f>
        <v>2194193.5300000003</v>
      </c>
      <c r="J49" s="266"/>
      <c r="K49" s="150">
        <f>K56+K69+K236+K243+K50</f>
        <v>2098463.6800000002</v>
      </c>
      <c r="L49" s="150">
        <f t="shared" ref="L49" si="1">L56+L69+L236+L243</f>
        <v>2086301.01</v>
      </c>
      <c r="M49" s="150">
        <f>L56+L69+L236+L243+M50</f>
        <v>2086361.01</v>
      </c>
      <c r="N49" s="276">
        <f>N56+N69+N236+N243+P50</f>
        <v>2078215.57</v>
      </c>
      <c r="O49" s="277"/>
      <c r="P49" s="278"/>
    </row>
    <row r="50" spans="1:16" ht="18.75" customHeight="1" x14ac:dyDescent="0.25">
      <c r="A50" s="122"/>
      <c r="B50" s="129" t="s">
        <v>205</v>
      </c>
      <c r="C50" s="222" t="s">
        <v>251</v>
      </c>
      <c r="D50" s="223"/>
      <c r="E50" s="223"/>
      <c r="F50" s="223"/>
      <c r="G50" s="224"/>
      <c r="H50" s="128">
        <v>0</v>
      </c>
      <c r="I50" s="230">
        <v>0</v>
      </c>
      <c r="J50" s="231"/>
      <c r="K50" s="128">
        <v>60</v>
      </c>
      <c r="L50" s="128"/>
      <c r="M50" s="128">
        <v>60</v>
      </c>
      <c r="N50" s="178"/>
      <c r="O50" s="179"/>
      <c r="P50" s="180">
        <v>60</v>
      </c>
    </row>
    <row r="51" spans="1:16" ht="18.75" customHeight="1" x14ac:dyDescent="0.25">
      <c r="A51" s="122"/>
      <c r="B51" s="130" t="s">
        <v>249</v>
      </c>
      <c r="C51" s="225" t="s">
        <v>250</v>
      </c>
      <c r="D51" s="226"/>
      <c r="E51" s="226"/>
      <c r="F51" s="226"/>
      <c r="G51" s="227"/>
      <c r="H51" s="132">
        <v>0</v>
      </c>
      <c r="I51" s="232">
        <v>0</v>
      </c>
      <c r="J51" s="233"/>
      <c r="K51" s="132">
        <v>60</v>
      </c>
      <c r="L51" s="132"/>
      <c r="M51" s="132">
        <v>60</v>
      </c>
      <c r="N51" s="164"/>
      <c r="O51" s="165"/>
      <c r="P51" s="166">
        <v>60</v>
      </c>
    </row>
    <row r="52" spans="1:16" ht="18.75" customHeight="1" x14ac:dyDescent="0.25">
      <c r="A52" s="122"/>
      <c r="B52" s="133" t="s">
        <v>142</v>
      </c>
      <c r="C52" s="228" t="s">
        <v>143</v>
      </c>
      <c r="D52" s="229"/>
      <c r="E52" s="229"/>
      <c r="F52" s="229"/>
      <c r="G52" s="229"/>
      <c r="H52" s="167">
        <v>0</v>
      </c>
      <c r="I52" s="234">
        <v>0</v>
      </c>
      <c r="J52" s="235"/>
      <c r="K52" s="167">
        <v>60</v>
      </c>
      <c r="L52" s="167"/>
      <c r="M52" s="167">
        <v>60</v>
      </c>
      <c r="N52" s="168"/>
      <c r="O52" s="169"/>
      <c r="P52" s="170">
        <v>60</v>
      </c>
    </row>
    <row r="53" spans="1:16" ht="18.75" customHeight="1" x14ac:dyDescent="0.25">
      <c r="A53" s="122"/>
      <c r="B53" s="162" t="s">
        <v>144</v>
      </c>
      <c r="C53" s="228" t="s">
        <v>143</v>
      </c>
      <c r="D53" s="229"/>
      <c r="E53" s="229"/>
      <c r="F53" s="229"/>
      <c r="G53" s="229"/>
      <c r="H53" s="167">
        <v>0</v>
      </c>
      <c r="I53" s="234">
        <v>0</v>
      </c>
      <c r="J53" s="235"/>
      <c r="K53" s="167">
        <v>60</v>
      </c>
      <c r="L53" s="171"/>
      <c r="M53" s="167">
        <v>60</v>
      </c>
      <c r="N53" s="172"/>
      <c r="O53" s="173"/>
      <c r="P53" s="170">
        <v>60</v>
      </c>
    </row>
    <row r="54" spans="1:16" ht="18.75" customHeight="1" x14ac:dyDescent="0.25">
      <c r="A54" s="122"/>
      <c r="B54" s="163">
        <v>3</v>
      </c>
      <c r="C54" s="268" t="s">
        <v>31</v>
      </c>
      <c r="D54" s="269"/>
      <c r="E54" s="269"/>
      <c r="F54" s="269"/>
      <c r="G54" s="269"/>
      <c r="H54" s="174">
        <v>0</v>
      </c>
      <c r="I54" s="270">
        <v>0</v>
      </c>
      <c r="J54" s="271"/>
      <c r="K54" s="174">
        <v>60</v>
      </c>
      <c r="L54" s="174"/>
      <c r="M54" s="174">
        <v>60</v>
      </c>
      <c r="N54" s="175"/>
      <c r="O54" s="176"/>
      <c r="P54" s="177">
        <v>60</v>
      </c>
    </row>
    <row r="55" spans="1:16" ht="18.75" customHeight="1" x14ac:dyDescent="0.25">
      <c r="A55" s="122"/>
      <c r="B55" s="163">
        <v>32</v>
      </c>
      <c r="C55" s="268" t="s">
        <v>33</v>
      </c>
      <c r="D55" s="269"/>
      <c r="E55" s="269"/>
      <c r="F55" s="269"/>
      <c r="G55" s="269"/>
      <c r="H55" s="174">
        <v>0</v>
      </c>
      <c r="I55" s="270">
        <v>0</v>
      </c>
      <c r="J55" s="271"/>
      <c r="K55" s="174">
        <v>60</v>
      </c>
      <c r="L55" s="174"/>
      <c r="M55" s="174">
        <v>60</v>
      </c>
      <c r="N55" s="175"/>
      <c r="O55" s="176"/>
      <c r="P55" s="177">
        <v>60</v>
      </c>
    </row>
    <row r="56" spans="1:16" x14ac:dyDescent="0.25">
      <c r="A56" s="122"/>
      <c r="B56" s="129" t="s">
        <v>198</v>
      </c>
      <c r="C56" s="259" t="s">
        <v>199</v>
      </c>
      <c r="D56" s="260"/>
      <c r="E56" s="260"/>
      <c r="F56" s="260"/>
      <c r="G56" s="260"/>
      <c r="H56" s="128">
        <f>H57</f>
        <v>79869.98</v>
      </c>
      <c r="I56" s="261">
        <v>77141.98</v>
      </c>
      <c r="J56" s="260"/>
      <c r="K56" s="128">
        <v>91641.98</v>
      </c>
      <c r="L56" s="261">
        <v>91641.98</v>
      </c>
      <c r="M56" s="260"/>
      <c r="N56" s="261">
        <v>91641.98</v>
      </c>
      <c r="O56" s="261"/>
      <c r="P56" s="261"/>
    </row>
    <row r="57" spans="1:16" ht="22.5" x14ac:dyDescent="0.25">
      <c r="A57" s="122"/>
      <c r="B57" s="130" t="s">
        <v>200</v>
      </c>
      <c r="C57" s="262" t="s">
        <v>201</v>
      </c>
      <c r="D57" s="263"/>
      <c r="E57" s="263"/>
      <c r="F57" s="263"/>
      <c r="G57" s="263"/>
      <c r="H57" s="132">
        <f>H58</f>
        <v>79869.98</v>
      </c>
      <c r="I57" s="264">
        <v>77141.98</v>
      </c>
      <c r="J57" s="263"/>
      <c r="K57" s="132">
        <v>91641.98</v>
      </c>
      <c r="L57" s="264">
        <v>91641.98</v>
      </c>
      <c r="M57" s="263"/>
      <c r="N57" s="264">
        <v>91641.98</v>
      </c>
      <c r="O57" s="264"/>
      <c r="P57" s="264"/>
    </row>
    <row r="58" spans="1:16" x14ac:dyDescent="0.25">
      <c r="A58" s="122"/>
      <c r="B58" s="133" t="s">
        <v>142</v>
      </c>
      <c r="C58" s="228" t="s">
        <v>143</v>
      </c>
      <c r="D58" s="229"/>
      <c r="E58" s="229"/>
      <c r="F58" s="229"/>
      <c r="G58" s="229"/>
      <c r="H58" s="131">
        <f>H59</f>
        <v>79869.98</v>
      </c>
      <c r="I58" s="273">
        <v>77141.98</v>
      </c>
      <c r="J58" s="229"/>
      <c r="K58" s="131">
        <v>0</v>
      </c>
      <c r="L58" s="273">
        <v>0</v>
      </c>
      <c r="M58" s="229"/>
      <c r="N58" s="273">
        <v>0</v>
      </c>
      <c r="O58" s="273"/>
      <c r="P58" s="273"/>
    </row>
    <row r="59" spans="1:16" x14ac:dyDescent="0.25">
      <c r="A59" s="122"/>
      <c r="B59" s="133" t="s">
        <v>145</v>
      </c>
      <c r="C59" s="228" t="s">
        <v>146</v>
      </c>
      <c r="D59" s="229"/>
      <c r="E59" s="229"/>
      <c r="F59" s="229"/>
      <c r="G59" s="229"/>
      <c r="H59" s="131">
        <f xml:space="preserve"> H60</f>
        <v>79869.98</v>
      </c>
      <c r="I59" s="273">
        <v>77141.98</v>
      </c>
      <c r="J59" s="229"/>
      <c r="K59" s="131">
        <v>0</v>
      </c>
      <c r="L59" s="273">
        <v>0</v>
      </c>
      <c r="M59" s="229"/>
      <c r="N59" s="273">
        <v>0</v>
      </c>
      <c r="O59" s="273"/>
      <c r="P59" s="273"/>
    </row>
    <row r="60" spans="1:16" x14ac:dyDescent="0.25">
      <c r="A60" s="122"/>
      <c r="B60" s="122" t="s">
        <v>202</v>
      </c>
      <c r="C60" s="268" t="s">
        <v>31</v>
      </c>
      <c r="D60" s="269"/>
      <c r="E60" s="269"/>
      <c r="F60" s="269"/>
      <c r="G60" s="269"/>
      <c r="H60" s="123">
        <f>H61+H62</f>
        <v>79869.98</v>
      </c>
      <c r="I60" s="272">
        <v>77141.98</v>
      </c>
      <c r="J60" s="269"/>
      <c r="K60" s="123">
        <v>0</v>
      </c>
      <c r="L60" s="272">
        <v>0</v>
      </c>
      <c r="M60" s="269"/>
      <c r="N60" s="272">
        <v>0</v>
      </c>
      <c r="O60" s="272"/>
      <c r="P60" s="272"/>
    </row>
    <row r="61" spans="1:16" x14ac:dyDescent="0.25">
      <c r="A61" s="122"/>
      <c r="B61" s="122" t="s">
        <v>203</v>
      </c>
      <c r="C61" s="268" t="s">
        <v>33</v>
      </c>
      <c r="D61" s="269"/>
      <c r="E61" s="269"/>
      <c r="F61" s="269"/>
      <c r="G61" s="269"/>
      <c r="H61" s="123">
        <v>78886.98</v>
      </c>
      <c r="I61" s="272">
        <v>76156.98</v>
      </c>
      <c r="J61" s="269"/>
      <c r="K61" s="123">
        <v>0</v>
      </c>
      <c r="L61" s="272">
        <v>0</v>
      </c>
      <c r="M61" s="269"/>
      <c r="N61" s="272">
        <v>0</v>
      </c>
      <c r="O61" s="272"/>
      <c r="P61" s="272"/>
    </row>
    <row r="62" spans="1:16" x14ac:dyDescent="0.25">
      <c r="A62" s="122"/>
      <c r="B62" s="122" t="s">
        <v>204</v>
      </c>
      <c r="C62" s="268" t="s">
        <v>63</v>
      </c>
      <c r="D62" s="269"/>
      <c r="E62" s="269"/>
      <c r="F62" s="269"/>
      <c r="G62" s="269"/>
      <c r="H62" s="123">
        <v>983</v>
      </c>
      <c r="I62" s="272">
        <v>985</v>
      </c>
      <c r="J62" s="269"/>
      <c r="K62" s="123">
        <v>0</v>
      </c>
      <c r="L62" s="272">
        <v>0</v>
      </c>
      <c r="M62" s="269"/>
      <c r="N62" s="272">
        <v>0</v>
      </c>
      <c r="O62" s="272"/>
      <c r="P62" s="272"/>
    </row>
    <row r="63" spans="1:16" x14ac:dyDescent="0.25">
      <c r="A63" s="122"/>
      <c r="B63" s="133" t="s">
        <v>156</v>
      </c>
      <c r="C63" s="228" t="s">
        <v>157</v>
      </c>
      <c r="D63" s="229"/>
      <c r="E63" s="229"/>
      <c r="F63" s="229"/>
      <c r="G63" s="229"/>
      <c r="H63" s="131">
        <f>H64</f>
        <v>0</v>
      </c>
      <c r="I63" s="273">
        <v>0</v>
      </c>
      <c r="J63" s="229"/>
      <c r="K63" s="131">
        <v>91641.98</v>
      </c>
      <c r="L63" s="273">
        <v>91641.98</v>
      </c>
      <c r="M63" s="229"/>
      <c r="N63" s="273">
        <v>91641.98</v>
      </c>
      <c r="O63" s="273"/>
      <c r="P63" s="273"/>
    </row>
    <row r="64" spans="1:16" x14ac:dyDescent="0.25">
      <c r="A64" s="122"/>
      <c r="B64" s="133" t="s">
        <v>158</v>
      </c>
      <c r="C64" s="228" t="s">
        <v>159</v>
      </c>
      <c r="D64" s="229"/>
      <c r="E64" s="229"/>
      <c r="F64" s="229"/>
      <c r="G64" s="229"/>
      <c r="H64" s="131">
        <v>0</v>
      </c>
      <c r="I64" s="273">
        <v>0</v>
      </c>
      <c r="J64" s="229"/>
      <c r="K64" s="131">
        <v>91641.98</v>
      </c>
      <c r="L64" s="273">
        <v>91641.98</v>
      </c>
      <c r="M64" s="229"/>
      <c r="N64" s="273">
        <v>91641.98</v>
      </c>
      <c r="O64" s="273"/>
      <c r="P64" s="273"/>
    </row>
    <row r="65" spans="1:16" x14ac:dyDescent="0.25">
      <c r="A65" s="122"/>
      <c r="B65" s="133" t="s">
        <v>163</v>
      </c>
      <c r="C65" s="228" t="s">
        <v>146</v>
      </c>
      <c r="D65" s="229"/>
      <c r="E65" s="229"/>
      <c r="F65" s="229"/>
      <c r="G65" s="229"/>
      <c r="H65" s="131">
        <v>0</v>
      </c>
      <c r="I65" s="273">
        <v>0</v>
      </c>
      <c r="J65" s="229"/>
      <c r="K65" s="131">
        <v>91641.98</v>
      </c>
      <c r="L65" s="273">
        <v>91641.98</v>
      </c>
      <c r="M65" s="229"/>
      <c r="N65" s="273">
        <v>91641.98</v>
      </c>
      <c r="O65" s="273"/>
      <c r="P65" s="273"/>
    </row>
    <row r="66" spans="1:16" x14ac:dyDescent="0.25">
      <c r="A66" s="122"/>
      <c r="B66" s="122" t="s">
        <v>202</v>
      </c>
      <c r="C66" s="268" t="s">
        <v>31</v>
      </c>
      <c r="D66" s="269"/>
      <c r="E66" s="269"/>
      <c r="F66" s="269"/>
      <c r="G66" s="269"/>
      <c r="H66" s="123">
        <v>0</v>
      </c>
      <c r="I66" s="272">
        <v>0</v>
      </c>
      <c r="J66" s="269"/>
      <c r="K66" s="123">
        <v>91641.98</v>
      </c>
      <c r="L66" s="272">
        <v>91641.98</v>
      </c>
      <c r="M66" s="269"/>
      <c r="N66" s="272">
        <v>91641.98</v>
      </c>
      <c r="O66" s="272"/>
      <c r="P66" s="272"/>
    </row>
    <row r="67" spans="1:16" x14ac:dyDescent="0.25">
      <c r="A67" s="122"/>
      <c r="B67" s="122" t="s">
        <v>203</v>
      </c>
      <c r="C67" s="268" t="s">
        <v>33</v>
      </c>
      <c r="D67" s="269"/>
      <c r="E67" s="269"/>
      <c r="F67" s="269"/>
      <c r="G67" s="269"/>
      <c r="H67" s="123">
        <v>0</v>
      </c>
      <c r="I67" s="272">
        <v>0</v>
      </c>
      <c r="J67" s="269"/>
      <c r="K67" s="123">
        <v>91591.98</v>
      </c>
      <c r="L67" s="272">
        <v>91591.98</v>
      </c>
      <c r="M67" s="269"/>
      <c r="N67" s="272">
        <v>91591.98</v>
      </c>
      <c r="O67" s="272"/>
      <c r="P67" s="272"/>
    </row>
    <row r="68" spans="1:16" x14ac:dyDescent="0.25">
      <c r="A68" s="122"/>
      <c r="B68" s="122" t="s">
        <v>204</v>
      </c>
      <c r="C68" s="268" t="s">
        <v>63</v>
      </c>
      <c r="D68" s="269"/>
      <c r="E68" s="269"/>
      <c r="F68" s="269"/>
      <c r="G68" s="269"/>
      <c r="H68" s="123">
        <v>0</v>
      </c>
      <c r="I68" s="272">
        <v>0</v>
      </c>
      <c r="J68" s="269"/>
      <c r="K68" s="123">
        <v>50</v>
      </c>
      <c r="L68" s="272">
        <v>50</v>
      </c>
      <c r="M68" s="269"/>
      <c r="N68" s="272">
        <v>50</v>
      </c>
      <c r="O68" s="272"/>
      <c r="P68" s="272"/>
    </row>
    <row r="69" spans="1:16" ht="24" customHeight="1" x14ac:dyDescent="0.25">
      <c r="A69" s="122"/>
      <c r="B69" s="129" t="s">
        <v>205</v>
      </c>
      <c r="C69" s="259" t="s">
        <v>206</v>
      </c>
      <c r="D69" s="260"/>
      <c r="E69" s="260"/>
      <c r="F69" s="260"/>
      <c r="G69" s="260"/>
      <c r="H69" s="128">
        <f>H70+H77+H161+H166+H171+H176+H184+H191+H218+H223</f>
        <v>1796627.67</v>
      </c>
      <c r="I69" s="261">
        <f>I70+I77+I161+I166+I171+I176+I184+I191+I218+I223+I230</f>
        <v>2117051.5500000003</v>
      </c>
      <c r="J69" s="260"/>
      <c r="K69" s="128">
        <f>K70+K77+K161+K166+K171+K176+K184+K191+K218+K223+K230</f>
        <v>2003186.85</v>
      </c>
      <c r="L69" s="261">
        <v>1994659.03</v>
      </c>
      <c r="M69" s="260"/>
      <c r="N69" s="261">
        <v>1986513.59</v>
      </c>
      <c r="O69" s="261"/>
      <c r="P69" s="261"/>
    </row>
    <row r="70" spans="1:16" ht="22.5" x14ac:dyDescent="0.25">
      <c r="A70" s="122"/>
      <c r="B70" s="130" t="s">
        <v>207</v>
      </c>
      <c r="C70" s="262" t="s">
        <v>208</v>
      </c>
      <c r="D70" s="263"/>
      <c r="E70" s="263"/>
      <c r="F70" s="263"/>
      <c r="G70" s="263"/>
      <c r="H70" s="132">
        <f>2703.86</f>
        <v>2703.86</v>
      </c>
      <c r="I70" s="264">
        <v>3522.5</v>
      </c>
      <c r="J70" s="263"/>
      <c r="K70" s="132">
        <v>2362.5</v>
      </c>
      <c r="L70" s="264">
        <v>2362.5</v>
      </c>
      <c r="M70" s="263"/>
      <c r="N70" s="264">
        <v>2362.5</v>
      </c>
      <c r="O70" s="264"/>
      <c r="P70" s="264"/>
    </row>
    <row r="71" spans="1:16" x14ac:dyDescent="0.25">
      <c r="A71" s="122"/>
      <c r="B71" s="133" t="s">
        <v>142</v>
      </c>
      <c r="C71" s="228" t="s">
        <v>143</v>
      </c>
      <c r="D71" s="229"/>
      <c r="E71" s="229"/>
      <c r="F71" s="229"/>
      <c r="G71" s="229"/>
      <c r="H71" s="131">
        <f>H72</f>
        <v>2703.8599999999997</v>
      </c>
      <c r="I71" s="273">
        <v>3522.5</v>
      </c>
      <c r="J71" s="229"/>
      <c r="K71" s="131">
        <v>2362.5</v>
      </c>
      <c r="L71" s="273">
        <v>2362.5</v>
      </c>
      <c r="M71" s="229"/>
      <c r="N71" s="273">
        <v>2362.5</v>
      </c>
      <c r="O71" s="273"/>
      <c r="P71" s="273"/>
    </row>
    <row r="72" spans="1:16" x14ac:dyDescent="0.25">
      <c r="A72" s="122"/>
      <c r="B72" s="133" t="s">
        <v>144</v>
      </c>
      <c r="C72" s="228" t="s">
        <v>143</v>
      </c>
      <c r="D72" s="229"/>
      <c r="E72" s="229"/>
      <c r="F72" s="229"/>
      <c r="G72" s="229"/>
      <c r="H72" s="131">
        <f>H73</f>
        <v>2703.8599999999997</v>
      </c>
      <c r="I72" s="273">
        <v>3522.5</v>
      </c>
      <c r="J72" s="229"/>
      <c r="K72" s="131">
        <v>2362.5</v>
      </c>
      <c r="L72" s="273">
        <v>2362.5</v>
      </c>
      <c r="M72" s="229"/>
      <c r="N72" s="273">
        <v>2362.5</v>
      </c>
      <c r="O72" s="273"/>
      <c r="P72" s="273"/>
    </row>
    <row r="73" spans="1:16" x14ac:dyDescent="0.25">
      <c r="A73" s="122"/>
      <c r="B73" s="122" t="s">
        <v>202</v>
      </c>
      <c r="C73" s="268" t="s">
        <v>31</v>
      </c>
      <c r="D73" s="269"/>
      <c r="E73" s="269"/>
      <c r="F73" s="269"/>
      <c r="G73" s="269"/>
      <c r="H73" s="123">
        <f>H74+H75</f>
        <v>2703.8599999999997</v>
      </c>
      <c r="I73" s="272">
        <v>3522.5</v>
      </c>
      <c r="J73" s="269"/>
      <c r="K73" s="123">
        <v>2362.5</v>
      </c>
      <c r="L73" s="272">
        <v>2362.5</v>
      </c>
      <c r="M73" s="269"/>
      <c r="N73" s="272">
        <v>2362.5</v>
      </c>
      <c r="O73" s="272"/>
      <c r="P73" s="272"/>
    </row>
    <row r="74" spans="1:16" x14ac:dyDescent="0.25">
      <c r="A74" s="122"/>
      <c r="B74" s="122" t="s">
        <v>209</v>
      </c>
      <c r="C74" s="268" t="s">
        <v>32</v>
      </c>
      <c r="D74" s="269"/>
      <c r="E74" s="269"/>
      <c r="F74" s="269"/>
      <c r="G74" s="269"/>
      <c r="H74" s="123">
        <v>1643.24</v>
      </c>
      <c r="I74" s="272">
        <v>0</v>
      </c>
      <c r="J74" s="269"/>
      <c r="K74" s="123">
        <v>120</v>
      </c>
      <c r="L74" s="272">
        <v>120</v>
      </c>
      <c r="M74" s="269"/>
      <c r="N74" s="272">
        <v>120</v>
      </c>
      <c r="O74" s="272"/>
      <c r="P74" s="272"/>
    </row>
    <row r="75" spans="1:16" x14ac:dyDescent="0.25">
      <c r="A75" s="122"/>
      <c r="B75" s="122" t="s">
        <v>203</v>
      </c>
      <c r="C75" s="268" t="s">
        <v>33</v>
      </c>
      <c r="D75" s="269"/>
      <c r="E75" s="269"/>
      <c r="F75" s="269"/>
      <c r="G75" s="269"/>
      <c r="H75" s="123">
        <v>1060.6199999999999</v>
      </c>
      <c r="I75" s="272">
        <v>1212.5</v>
      </c>
      <c r="J75" s="269"/>
      <c r="K75" s="123">
        <v>1492.5</v>
      </c>
      <c r="L75" s="272">
        <v>1492.5</v>
      </c>
      <c r="M75" s="269"/>
      <c r="N75" s="272">
        <v>1492.5</v>
      </c>
      <c r="O75" s="272"/>
      <c r="P75" s="272"/>
    </row>
    <row r="76" spans="1:16" x14ac:dyDescent="0.25">
      <c r="A76" s="122"/>
      <c r="B76" s="122" t="s">
        <v>210</v>
      </c>
      <c r="C76" s="268" t="s">
        <v>211</v>
      </c>
      <c r="D76" s="269"/>
      <c r="E76" s="269"/>
      <c r="F76" s="269"/>
      <c r="G76" s="269"/>
      <c r="H76" s="123">
        <v>0</v>
      </c>
      <c r="I76" s="272">
        <v>2310</v>
      </c>
      <c r="J76" s="269"/>
      <c r="K76" s="123">
        <v>750</v>
      </c>
      <c r="L76" s="272">
        <v>750</v>
      </c>
      <c r="M76" s="269"/>
      <c r="N76" s="272">
        <v>750</v>
      </c>
      <c r="O76" s="272"/>
      <c r="P76" s="272"/>
    </row>
    <row r="77" spans="1:16" ht="22.5" x14ac:dyDescent="0.25">
      <c r="A77" s="122"/>
      <c r="B77" s="130" t="s">
        <v>212</v>
      </c>
      <c r="C77" s="262" t="s">
        <v>213</v>
      </c>
      <c r="D77" s="263"/>
      <c r="E77" s="263"/>
      <c r="F77" s="263"/>
      <c r="G77" s="263"/>
      <c r="H77" s="132">
        <f>H78+H84+H92+H98+H157</f>
        <v>1758239.6199999999</v>
      </c>
      <c r="I77" s="264">
        <v>2053027.05</v>
      </c>
      <c r="J77" s="263"/>
      <c r="K77" s="132">
        <f>K84+K92+K98+K146</f>
        <v>1967942</v>
      </c>
      <c r="L77" s="264">
        <v>1967097</v>
      </c>
      <c r="M77" s="263"/>
      <c r="N77" s="264">
        <v>1967097</v>
      </c>
      <c r="O77" s="264"/>
      <c r="P77" s="264"/>
    </row>
    <row r="78" spans="1:16" x14ac:dyDescent="0.25">
      <c r="A78" s="122"/>
      <c r="B78" s="133" t="s">
        <v>214</v>
      </c>
      <c r="C78" s="228" t="s">
        <v>148</v>
      </c>
      <c r="D78" s="229"/>
      <c r="E78" s="229"/>
      <c r="F78" s="229"/>
      <c r="G78" s="229"/>
      <c r="H78" s="131">
        <f>H79</f>
        <v>18057.400000000001</v>
      </c>
      <c r="I78" s="273">
        <v>0</v>
      </c>
      <c r="J78" s="229"/>
      <c r="K78" s="131">
        <v>0</v>
      </c>
      <c r="L78" s="273">
        <v>0</v>
      </c>
      <c r="M78" s="229"/>
      <c r="N78" s="273">
        <v>0</v>
      </c>
      <c r="O78" s="273"/>
      <c r="P78" s="273"/>
    </row>
    <row r="79" spans="1:16" x14ac:dyDescent="0.25">
      <c r="A79" s="122"/>
      <c r="B79" s="133" t="s">
        <v>149</v>
      </c>
      <c r="C79" s="228" t="s">
        <v>148</v>
      </c>
      <c r="D79" s="229"/>
      <c r="E79" s="229"/>
      <c r="F79" s="229"/>
      <c r="G79" s="229"/>
      <c r="H79" s="131">
        <f>H80+H82</f>
        <v>18057.400000000001</v>
      </c>
      <c r="I79" s="273">
        <v>0</v>
      </c>
      <c r="J79" s="229"/>
      <c r="K79" s="131">
        <v>0</v>
      </c>
      <c r="L79" s="273">
        <v>0</v>
      </c>
      <c r="M79" s="229"/>
      <c r="N79" s="273">
        <v>0</v>
      </c>
      <c r="O79" s="273"/>
      <c r="P79" s="273"/>
    </row>
    <row r="80" spans="1:16" x14ac:dyDescent="0.25">
      <c r="A80" s="122"/>
      <c r="B80" s="122" t="s">
        <v>202</v>
      </c>
      <c r="C80" s="268" t="s">
        <v>31</v>
      </c>
      <c r="D80" s="269"/>
      <c r="E80" s="269"/>
      <c r="F80" s="269"/>
      <c r="G80" s="269"/>
      <c r="H80" s="123">
        <v>10017.120000000001</v>
      </c>
      <c r="I80" s="272">
        <v>0</v>
      </c>
      <c r="J80" s="269"/>
      <c r="K80" s="123">
        <v>0</v>
      </c>
      <c r="L80" s="272">
        <v>0</v>
      </c>
      <c r="M80" s="269"/>
      <c r="N80" s="272">
        <v>0</v>
      </c>
      <c r="O80" s="272"/>
      <c r="P80" s="272"/>
    </row>
    <row r="81" spans="1:16" x14ac:dyDescent="0.25">
      <c r="A81" s="122"/>
      <c r="B81" s="122" t="s">
        <v>203</v>
      </c>
      <c r="C81" s="268" t="s">
        <v>33</v>
      </c>
      <c r="D81" s="269"/>
      <c r="E81" s="269"/>
      <c r="F81" s="269"/>
      <c r="G81" s="269"/>
      <c r="H81" s="123">
        <v>10017.120000000001</v>
      </c>
      <c r="I81" s="272">
        <v>0</v>
      </c>
      <c r="J81" s="269"/>
      <c r="K81" s="123">
        <v>0</v>
      </c>
      <c r="L81" s="272">
        <v>0</v>
      </c>
      <c r="M81" s="269"/>
      <c r="N81" s="272">
        <v>0</v>
      </c>
      <c r="O81" s="272"/>
      <c r="P81" s="272"/>
    </row>
    <row r="82" spans="1:16" x14ac:dyDescent="0.25">
      <c r="A82" s="122"/>
      <c r="B82" s="122" t="s">
        <v>215</v>
      </c>
      <c r="C82" s="268" t="s">
        <v>34</v>
      </c>
      <c r="D82" s="269"/>
      <c r="E82" s="269"/>
      <c r="F82" s="269"/>
      <c r="G82" s="269"/>
      <c r="H82" s="123">
        <v>8040.28</v>
      </c>
      <c r="I82" s="272">
        <v>0</v>
      </c>
      <c r="J82" s="269"/>
      <c r="K82" s="123">
        <v>0</v>
      </c>
      <c r="L82" s="272">
        <v>0</v>
      </c>
      <c r="M82" s="269"/>
      <c r="N82" s="272">
        <v>0</v>
      </c>
      <c r="O82" s="272"/>
      <c r="P82" s="272"/>
    </row>
    <row r="83" spans="1:16" x14ac:dyDescent="0.25">
      <c r="A83" s="122"/>
      <c r="B83" s="122" t="s">
        <v>216</v>
      </c>
      <c r="C83" s="268" t="s">
        <v>217</v>
      </c>
      <c r="D83" s="269"/>
      <c r="E83" s="269"/>
      <c r="F83" s="269"/>
      <c r="G83" s="269"/>
      <c r="H83" s="123">
        <v>8040.28</v>
      </c>
      <c r="I83" s="272">
        <v>0</v>
      </c>
      <c r="J83" s="269"/>
      <c r="K83" s="123">
        <v>0</v>
      </c>
      <c r="L83" s="272">
        <v>0</v>
      </c>
      <c r="M83" s="269"/>
      <c r="N83" s="272">
        <v>0</v>
      </c>
      <c r="O83" s="272"/>
      <c r="P83" s="272"/>
    </row>
    <row r="84" spans="1:16" x14ac:dyDescent="0.25">
      <c r="A84" s="122"/>
      <c r="B84" s="133" t="s">
        <v>150</v>
      </c>
      <c r="C84" s="228" t="s">
        <v>151</v>
      </c>
      <c r="D84" s="229"/>
      <c r="E84" s="229"/>
      <c r="F84" s="229"/>
      <c r="G84" s="229"/>
      <c r="H84" s="131">
        <f>H85</f>
        <v>5661.8200000000006</v>
      </c>
      <c r="I84" s="273">
        <v>7435.81</v>
      </c>
      <c r="J84" s="229"/>
      <c r="K84" s="131">
        <v>6750</v>
      </c>
      <c r="L84" s="273">
        <v>6750</v>
      </c>
      <c r="M84" s="229"/>
      <c r="N84" s="273">
        <v>6750</v>
      </c>
      <c r="O84" s="273"/>
      <c r="P84" s="273"/>
    </row>
    <row r="85" spans="1:16" x14ac:dyDescent="0.25">
      <c r="A85" s="122"/>
      <c r="B85" s="133" t="s">
        <v>152</v>
      </c>
      <c r="C85" s="228" t="s">
        <v>151</v>
      </c>
      <c r="D85" s="229"/>
      <c r="E85" s="229"/>
      <c r="F85" s="229"/>
      <c r="G85" s="229"/>
      <c r="H85" s="131">
        <f>H86</f>
        <v>5661.8200000000006</v>
      </c>
      <c r="I85" s="273">
        <v>7435.81</v>
      </c>
      <c r="J85" s="229"/>
      <c r="K85" s="131">
        <v>6750</v>
      </c>
      <c r="L85" s="273">
        <v>6750</v>
      </c>
      <c r="M85" s="229"/>
      <c r="N85" s="273">
        <v>6750</v>
      </c>
      <c r="O85" s="273"/>
      <c r="P85" s="273"/>
    </row>
    <row r="86" spans="1:16" x14ac:dyDescent="0.25">
      <c r="A86" s="122"/>
      <c r="B86" s="122" t="s">
        <v>202</v>
      </c>
      <c r="C86" s="268" t="s">
        <v>31</v>
      </c>
      <c r="D86" s="269"/>
      <c r="E86" s="269"/>
      <c r="F86" s="269"/>
      <c r="G86" s="269"/>
      <c r="H86" s="123">
        <f>H87+H88+H89</f>
        <v>5661.8200000000006</v>
      </c>
      <c r="I86" s="272">
        <v>7435.81</v>
      </c>
      <c r="J86" s="269"/>
      <c r="K86" s="123">
        <v>6750</v>
      </c>
      <c r="L86" s="272">
        <v>6750</v>
      </c>
      <c r="M86" s="269"/>
      <c r="N86" s="272">
        <v>6750</v>
      </c>
      <c r="O86" s="272"/>
      <c r="P86" s="272"/>
    </row>
    <row r="87" spans="1:16" x14ac:dyDescent="0.25">
      <c r="A87" s="122"/>
      <c r="B87" s="122" t="s">
        <v>203</v>
      </c>
      <c r="C87" s="268" t="s">
        <v>33</v>
      </c>
      <c r="D87" s="269"/>
      <c r="E87" s="269"/>
      <c r="F87" s="269"/>
      <c r="G87" s="269"/>
      <c r="H87" s="123">
        <v>5619.22</v>
      </c>
      <c r="I87" s="272">
        <v>7135.81</v>
      </c>
      <c r="J87" s="269"/>
      <c r="K87" s="123">
        <v>6649</v>
      </c>
      <c r="L87" s="272">
        <v>6649</v>
      </c>
      <c r="M87" s="269"/>
      <c r="N87" s="272">
        <v>6649</v>
      </c>
      <c r="O87" s="272"/>
      <c r="P87" s="272"/>
    </row>
    <row r="88" spans="1:16" x14ac:dyDescent="0.25">
      <c r="A88" s="122"/>
      <c r="B88" s="122" t="s">
        <v>204</v>
      </c>
      <c r="C88" s="268" t="s">
        <v>63</v>
      </c>
      <c r="D88" s="269"/>
      <c r="E88" s="269"/>
      <c r="F88" s="269"/>
      <c r="G88" s="269"/>
      <c r="H88" s="123">
        <v>40.590000000000003</v>
      </c>
      <c r="I88" s="272">
        <v>300</v>
      </c>
      <c r="J88" s="269"/>
      <c r="K88" s="123">
        <v>100</v>
      </c>
      <c r="L88" s="272">
        <v>100</v>
      </c>
      <c r="M88" s="269"/>
      <c r="N88" s="272">
        <v>100</v>
      </c>
      <c r="O88" s="272"/>
      <c r="P88" s="272"/>
    </row>
    <row r="89" spans="1:16" x14ac:dyDescent="0.25">
      <c r="A89" s="122"/>
      <c r="B89" s="122" t="s">
        <v>218</v>
      </c>
      <c r="C89" s="268" t="s">
        <v>219</v>
      </c>
      <c r="D89" s="269"/>
      <c r="E89" s="269"/>
      <c r="F89" s="269"/>
      <c r="G89" s="269"/>
      <c r="H89" s="123">
        <v>2.0099999999999998</v>
      </c>
      <c r="I89" s="272">
        <v>0</v>
      </c>
      <c r="J89" s="269"/>
      <c r="K89" s="123">
        <v>1</v>
      </c>
      <c r="L89" s="272">
        <v>1</v>
      </c>
      <c r="M89" s="269"/>
      <c r="N89" s="272">
        <v>1</v>
      </c>
      <c r="O89" s="272"/>
      <c r="P89" s="272"/>
    </row>
    <row r="90" spans="1:16" x14ac:dyDescent="0.25">
      <c r="A90" s="122"/>
      <c r="B90" s="122" t="s">
        <v>215</v>
      </c>
      <c r="C90" s="268" t="s">
        <v>34</v>
      </c>
      <c r="D90" s="269"/>
      <c r="E90" s="269"/>
      <c r="F90" s="269"/>
      <c r="G90" s="269"/>
      <c r="H90" s="123">
        <v>0</v>
      </c>
      <c r="I90" s="272">
        <v>0</v>
      </c>
      <c r="J90" s="269"/>
      <c r="K90" s="123">
        <v>0</v>
      </c>
      <c r="L90" s="272">
        <v>0</v>
      </c>
      <c r="M90" s="269"/>
      <c r="N90" s="272">
        <v>0</v>
      </c>
      <c r="O90" s="272"/>
      <c r="P90" s="272"/>
    </row>
    <row r="91" spans="1:16" x14ac:dyDescent="0.25">
      <c r="A91" s="122"/>
      <c r="B91" s="122" t="s">
        <v>216</v>
      </c>
      <c r="C91" s="268" t="s">
        <v>217</v>
      </c>
      <c r="D91" s="269"/>
      <c r="E91" s="269"/>
      <c r="F91" s="269"/>
      <c r="G91" s="269"/>
      <c r="H91" s="123">
        <v>0</v>
      </c>
      <c r="I91" s="272">
        <v>0</v>
      </c>
      <c r="J91" s="269"/>
      <c r="K91" s="123">
        <v>0</v>
      </c>
      <c r="L91" s="272">
        <v>0</v>
      </c>
      <c r="M91" s="269"/>
      <c r="N91" s="272">
        <v>0</v>
      </c>
      <c r="O91" s="272"/>
      <c r="P91" s="272"/>
    </row>
    <row r="92" spans="1:16" x14ac:dyDescent="0.25">
      <c r="A92" s="122"/>
      <c r="B92" s="133" t="s">
        <v>153</v>
      </c>
      <c r="C92" s="228" t="s">
        <v>154</v>
      </c>
      <c r="D92" s="229"/>
      <c r="E92" s="229"/>
      <c r="F92" s="229"/>
      <c r="G92" s="229"/>
      <c r="H92" s="131">
        <f>H93</f>
        <v>64624.88</v>
      </c>
      <c r="I92" s="273">
        <v>68091.039999999994</v>
      </c>
      <c r="J92" s="229"/>
      <c r="K92" s="131">
        <v>63000</v>
      </c>
      <c r="L92" s="273">
        <v>63000</v>
      </c>
      <c r="M92" s="229"/>
      <c r="N92" s="273">
        <v>63000</v>
      </c>
      <c r="O92" s="273"/>
      <c r="P92" s="273"/>
    </row>
    <row r="93" spans="1:16" x14ac:dyDescent="0.25">
      <c r="A93" s="122"/>
      <c r="B93" s="133" t="s">
        <v>155</v>
      </c>
      <c r="C93" s="228" t="s">
        <v>154</v>
      </c>
      <c r="D93" s="229"/>
      <c r="E93" s="229"/>
      <c r="F93" s="229"/>
      <c r="G93" s="229"/>
      <c r="H93" s="131">
        <f>H94</f>
        <v>64624.88</v>
      </c>
      <c r="I93" s="273">
        <v>68091.039999999994</v>
      </c>
      <c r="J93" s="229"/>
      <c r="K93" s="131">
        <v>63000</v>
      </c>
      <c r="L93" s="273">
        <v>63000</v>
      </c>
      <c r="M93" s="229"/>
      <c r="N93" s="273">
        <v>63000</v>
      </c>
      <c r="O93" s="273"/>
      <c r="P93" s="273"/>
    </row>
    <row r="94" spans="1:16" x14ac:dyDescent="0.25">
      <c r="A94" s="122"/>
      <c r="B94" s="122" t="s">
        <v>202</v>
      </c>
      <c r="C94" s="268" t="s">
        <v>31</v>
      </c>
      <c r="D94" s="269"/>
      <c r="E94" s="269"/>
      <c r="F94" s="269"/>
      <c r="G94" s="269"/>
      <c r="H94" s="123">
        <f>H95+H96+H97</f>
        <v>64624.88</v>
      </c>
      <c r="I94" s="272">
        <v>68091.039999999994</v>
      </c>
      <c r="J94" s="269"/>
      <c r="K94" s="123">
        <v>63000</v>
      </c>
      <c r="L94" s="272">
        <v>63000</v>
      </c>
      <c r="M94" s="269"/>
      <c r="N94" s="272">
        <v>63000</v>
      </c>
      <c r="O94" s="272"/>
      <c r="P94" s="272"/>
    </row>
    <row r="95" spans="1:16" x14ac:dyDescent="0.25">
      <c r="A95" s="122"/>
      <c r="B95" s="122" t="s">
        <v>209</v>
      </c>
      <c r="C95" s="268" t="s">
        <v>32</v>
      </c>
      <c r="D95" s="269"/>
      <c r="E95" s="269"/>
      <c r="F95" s="269"/>
      <c r="G95" s="269"/>
      <c r="H95" s="123">
        <v>41518.93</v>
      </c>
      <c r="I95" s="272">
        <v>37625</v>
      </c>
      <c r="J95" s="269"/>
      <c r="K95" s="123">
        <v>40190</v>
      </c>
      <c r="L95" s="272">
        <v>40190</v>
      </c>
      <c r="M95" s="269"/>
      <c r="N95" s="272">
        <v>40190</v>
      </c>
      <c r="O95" s="272"/>
      <c r="P95" s="272"/>
    </row>
    <row r="96" spans="1:16" x14ac:dyDescent="0.25">
      <c r="A96" s="122"/>
      <c r="B96" s="122" t="s">
        <v>203</v>
      </c>
      <c r="C96" s="268" t="s">
        <v>33</v>
      </c>
      <c r="D96" s="269"/>
      <c r="E96" s="269"/>
      <c r="F96" s="269"/>
      <c r="G96" s="269"/>
      <c r="H96" s="123">
        <v>23104.35</v>
      </c>
      <c r="I96" s="272">
        <v>30446.04</v>
      </c>
      <c r="J96" s="269"/>
      <c r="K96" s="123">
        <v>22790</v>
      </c>
      <c r="L96" s="272">
        <v>22790</v>
      </c>
      <c r="M96" s="269"/>
      <c r="N96" s="272">
        <v>22790</v>
      </c>
      <c r="O96" s="272"/>
      <c r="P96" s="272"/>
    </row>
    <row r="97" spans="1:16" x14ac:dyDescent="0.25">
      <c r="A97" s="122"/>
      <c r="B97" s="122" t="s">
        <v>204</v>
      </c>
      <c r="C97" s="268" t="s">
        <v>63</v>
      </c>
      <c r="D97" s="269"/>
      <c r="E97" s="269"/>
      <c r="F97" s="269"/>
      <c r="G97" s="269"/>
      <c r="H97" s="123">
        <v>1.6</v>
      </c>
      <c r="I97" s="272">
        <v>20</v>
      </c>
      <c r="J97" s="269"/>
      <c r="K97" s="123">
        <v>20</v>
      </c>
      <c r="L97" s="272">
        <v>20</v>
      </c>
      <c r="M97" s="269"/>
      <c r="N97" s="272">
        <v>20</v>
      </c>
      <c r="O97" s="272"/>
      <c r="P97" s="272"/>
    </row>
    <row r="98" spans="1:16" x14ac:dyDescent="0.25">
      <c r="A98" s="122"/>
      <c r="B98" s="133" t="s">
        <v>156</v>
      </c>
      <c r="C98" s="228" t="s">
        <v>157</v>
      </c>
      <c r="D98" s="229"/>
      <c r="E98" s="229"/>
      <c r="F98" s="229"/>
      <c r="G98" s="229"/>
      <c r="H98" s="131">
        <f>H99+H108+H114+H129+H134+H141</f>
        <v>1669835.7899999998</v>
      </c>
      <c r="I98" s="273">
        <v>1970001.94</v>
      </c>
      <c r="J98" s="273"/>
      <c r="K98" s="131">
        <f>K99+K108+K114+K125+K129+K134+K141</f>
        <v>1894132</v>
      </c>
      <c r="L98" s="274">
        <f>L99+L108+L115+L141</f>
        <v>1893287</v>
      </c>
      <c r="M98" s="275"/>
      <c r="N98" s="273">
        <v>1893287</v>
      </c>
      <c r="O98" s="273"/>
      <c r="P98" s="273"/>
    </row>
    <row r="99" spans="1:16" x14ac:dyDescent="0.25">
      <c r="A99" s="122"/>
      <c r="B99" s="133" t="s">
        <v>158</v>
      </c>
      <c r="C99" s="228" t="s">
        <v>159</v>
      </c>
      <c r="D99" s="229"/>
      <c r="E99" s="229"/>
      <c r="F99" s="229"/>
      <c r="G99" s="229"/>
      <c r="H99" s="131">
        <v>0</v>
      </c>
      <c r="I99" s="273">
        <v>0</v>
      </c>
      <c r="J99" s="229"/>
      <c r="K99" s="131">
        <v>1792537</v>
      </c>
      <c r="L99" s="273">
        <v>1792537</v>
      </c>
      <c r="M99" s="229"/>
      <c r="N99" s="273">
        <v>1792537</v>
      </c>
      <c r="O99" s="273"/>
      <c r="P99" s="273"/>
    </row>
    <row r="100" spans="1:16" x14ac:dyDescent="0.25">
      <c r="A100" s="122"/>
      <c r="B100" s="133" t="s">
        <v>160</v>
      </c>
      <c r="C100" s="228" t="s">
        <v>161</v>
      </c>
      <c r="D100" s="229"/>
      <c r="E100" s="229"/>
      <c r="F100" s="229"/>
      <c r="G100" s="229"/>
      <c r="H100" s="131">
        <v>0</v>
      </c>
      <c r="I100" s="273">
        <v>0</v>
      </c>
      <c r="J100" s="229"/>
      <c r="K100" s="131">
        <v>1792537</v>
      </c>
      <c r="L100" s="273">
        <v>1792537</v>
      </c>
      <c r="M100" s="229"/>
      <c r="N100" s="273">
        <v>1792537</v>
      </c>
      <c r="O100" s="273"/>
      <c r="P100" s="273"/>
    </row>
    <row r="101" spans="1:16" x14ac:dyDescent="0.25">
      <c r="A101" s="122"/>
      <c r="B101" s="122" t="s">
        <v>202</v>
      </c>
      <c r="C101" s="268" t="s">
        <v>31</v>
      </c>
      <c r="D101" s="269"/>
      <c r="E101" s="269"/>
      <c r="F101" s="269"/>
      <c r="G101" s="269"/>
      <c r="H101" s="123">
        <v>0</v>
      </c>
      <c r="I101" s="272">
        <v>0</v>
      </c>
      <c r="J101" s="269"/>
      <c r="K101" s="123">
        <v>1787937</v>
      </c>
      <c r="L101" s="272">
        <v>1787937</v>
      </c>
      <c r="M101" s="269"/>
      <c r="N101" s="272">
        <v>1787937</v>
      </c>
      <c r="O101" s="272"/>
      <c r="P101" s="272"/>
    </row>
    <row r="102" spans="1:16" x14ac:dyDescent="0.25">
      <c r="A102" s="122"/>
      <c r="B102" s="122" t="s">
        <v>209</v>
      </c>
      <c r="C102" s="268" t="s">
        <v>32</v>
      </c>
      <c r="D102" s="269"/>
      <c r="E102" s="269"/>
      <c r="F102" s="269"/>
      <c r="G102" s="269"/>
      <c r="H102" s="123">
        <v>0</v>
      </c>
      <c r="I102" s="272">
        <v>0</v>
      </c>
      <c r="J102" s="269"/>
      <c r="K102" s="123">
        <v>1642138</v>
      </c>
      <c r="L102" s="272">
        <v>1642138</v>
      </c>
      <c r="M102" s="269"/>
      <c r="N102" s="272">
        <v>1642138</v>
      </c>
      <c r="O102" s="272"/>
      <c r="P102" s="272"/>
    </row>
    <row r="103" spans="1:16" x14ac:dyDescent="0.25">
      <c r="A103" s="122"/>
      <c r="B103" s="122" t="s">
        <v>203</v>
      </c>
      <c r="C103" s="268" t="s">
        <v>33</v>
      </c>
      <c r="D103" s="269"/>
      <c r="E103" s="269"/>
      <c r="F103" s="269"/>
      <c r="G103" s="269"/>
      <c r="H103" s="123">
        <v>0</v>
      </c>
      <c r="I103" s="272">
        <v>0</v>
      </c>
      <c r="J103" s="269"/>
      <c r="K103" s="123">
        <v>127750</v>
      </c>
      <c r="L103" s="272">
        <v>127750</v>
      </c>
      <c r="M103" s="269"/>
      <c r="N103" s="272">
        <v>127750</v>
      </c>
      <c r="O103" s="272"/>
      <c r="P103" s="272"/>
    </row>
    <row r="104" spans="1:16" x14ac:dyDescent="0.25">
      <c r="A104" s="122"/>
      <c r="B104" s="122" t="s">
        <v>210</v>
      </c>
      <c r="C104" s="268" t="s">
        <v>211</v>
      </c>
      <c r="D104" s="269"/>
      <c r="E104" s="269"/>
      <c r="F104" s="269"/>
      <c r="G104" s="269"/>
      <c r="H104" s="123">
        <v>0</v>
      </c>
      <c r="I104" s="272">
        <v>0</v>
      </c>
      <c r="J104" s="269"/>
      <c r="K104" s="123">
        <v>17365</v>
      </c>
      <c r="L104" s="272">
        <v>17365</v>
      </c>
      <c r="M104" s="269"/>
      <c r="N104" s="272">
        <v>17365</v>
      </c>
      <c r="O104" s="272"/>
      <c r="P104" s="272"/>
    </row>
    <row r="105" spans="1:16" x14ac:dyDescent="0.25">
      <c r="A105" s="122"/>
      <c r="B105" s="122" t="s">
        <v>218</v>
      </c>
      <c r="C105" s="268" t="s">
        <v>219</v>
      </c>
      <c r="D105" s="269"/>
      <c r="E105" s="269"/>
      <c r="F105" s="269"/>
      <c r="G105" s="269"/>
      <c r="H105" s="123">
        <v>0</v>
      </c>
      <c r="I105" s="272">
        <v>0</v>
      </c>
      <c r="J105" s="269"/>
      <c r="K105" s="123">
        <v>684</v>
      </c>
      <c r="L105" s="272">
        <v>684</v>
      </c>
      <c r="M105" s="269"/>
      <c r="N105" s="272">
        <v>684</v>
      </c>
      <c r="O105" s="272"/>
      <c r="P105" s="272"/>
    </row>
    <row r="106" spans="1:16" x14ac:dyDescent="0.25">
      <c r="A106" s="122"/>
      <c r="B106" s="122" t="s">
        <v>215</v>
      </c>
      <c r="C106" s="268" t="s">
        <v>34</v>
      </c>
      <c r="D106" s="269"/>
      <c r="E106" s="269"/>
      <c r="F106" s="269"/>
      <c r="G106" s="269"/>
      <c r="H106" s="123">
        <v>0</v>
      </c>
      <c r="I106" s="272">
        <v>0</v>
      </c>
      <c r="J106" s="269"/>
      <c r="K106" s="123">
        <v>4600</v>
      </c>
      <c r="L106" s="272">
        <v>4600</v>
      </c>
      <c r="M106" s="269"/>
      <c r="N106" s="272">
        <v>4600</v>
      </c>
      <c r="O106" s="272"/>
      <c r="P106" s="272"/>
    </row>
    <row r="107" spans="1:16" x14ac:dyDescent="0.25">
      <c r="A107" s="122"/>
      <c r="B107" s="122" t="s">
        <v>216</v>
      </c>
      <c r="C107" s="268" t="s">
        <v>217</v>
      </c>
      <c r="D107" s="269"/>
      <c r="E107" s="269"/>
      <c r="F107" s="269"/>
      <c r="G107" s="269"/>
      <c r="H107" s="123">
        <v>0</v>
      </c>
      <c r="I107" s="272">
        <v>0</v>
      </c>
      <c r="J107" s="269"/>
      <c r="K107" s="123">
        <v>4600</v>
      </c>
      <c r="L107" s="272">
        <v>4600</v>
      </c>
      <c r="M107" s="269"/>
      <c r="N107" s="272">
        <v>4600</v>
      </c>
      <c r="O107" s="272"/>
      <c r="P107" s="272"/>
    </row>
    <row r="108" spans="1:16" x14ac:dyDescent="0.25">
      <c r="A108" s="122"/>
      <c r="B108" s="133" t="s">
        <v>164</v>
      </c>
      <c r="C108" s="228" t="s">
        <v>165</v>
      </c>
      <c r="D108" s="229"/>
      <c r="E108" s="229"/>
      <c r="F108" s="229"/>
      <c r="G108" s="229"/>
      <c r="H108" s="131">
        <v>0</v>
      </c>
      <c r="I108" s="273">
        <v>0</v>
      </c>
      <c r="J108" s="229"/>
      <c r="K108" s="131">
        <v>845</v>
      </c>
      <c r="L108" s="273">
        <v>0</v>
      </c>
      <c r="M108" s="229"/>
      <c r="N108" s="273">
        <v>0</v>
      </c>
      <c r="O108" s="273"/>
      <c r="P108" s="273"/>
    </row>
    <row r="109" spans="1:16" x14ac:dyDescent="0.25">
      <c r="A109" s="122"/>
      <c r="B109" s="133" t="s">
        <v>166</v>
      </c>
      <c r="C109" s="228" t="s">
        <v>167</v>
      </c>
      <c r="D109" s="229"/>
      <c r="E109" s="229"/>
      <c r="F109" s="229"/>
      <c r="G109" s="229"/>
      <c r="H109" s="131">
        <v>0</v>
      </c>
      <c r="I109" s="273">
        <v>0</v>
      </c>
      <c r="J109" s="229"/>
      <c r="K109" s="131">
        <v>845</v>
      </c>
      <c r="L109" s="273">
        <v>0</v>
      </c>
      <c r="M109" s="229"/>
      <c r="N109" s="273">
        <v>0</v>
      </c>
      <c r="O109" s="273"/>
      <c r="P109" s="273"/>
    </row>
    <row r="110" spans="1:16" x14ac:dyDescent="0.25">
      <c r="A110" s="122"/>
      <c r="B110" s="122" t="s">
        <v>202</v>
      </c>
      <c r="C110" s="268" t="s">
        <v>31</v>
      </c>
      <c r="D110" s="269"/>
      <c r="E110" s="269"/>
      <c r="F110" s="269"/>
      <c r="G110" s="269"/>
      <c r="H110" s="123">
        <v>0</v>
      </c>
      <c r="I110" s="272">
        <v>0</v>
      </c>
      <c r="J110" s="269"/>
      <c r="K110" s="123">
        <v>435</v>
      </c>
      <c r="L110" s="272">
        <v>0</v>
      </c>
      <c r="M110" s="269"/>
      <c r="N110" s="272">
        <v>0</v>
      </c>
      <c r="O110" s="272"/>
      <c r="P110" s="272"/>
    </row>
    <row r="111" spans="1:16" x14ac:dyDescent="0.25">
      <c r="A111" s="122"/>
      <c r="B111" s="122" t="s">
        <v>203</v>
      </c>
      <c r="C111" s="268" t="s">
        <v>33</v>
      </c>
      <c r="D111" s="269"/>
      <c r="E111" s="269"/>
      <c r="F111" s="269"/>
      <c r="G111" s="269"/>
      <c r="H111" s="123">
        <v>0</v>
      </c>
      <c r="I111" s="272">
        <v>0</v>
      </c>
      <c r="J111" s="269"/>
      <c r="K111" s="123">
        <v>435</v>
      </c>
      <c r="L111" s="272">
        <v>0</v>
      </c>
      <c r="M111" s="269"/>
      <c r="N111" s="272">
        <v>0</v>
      </c>
      <c r="O111" s="272"/>
      <c r="P111" s="272"/>
    </row>
    <row r="112" spans="1:16" x14ac:dyDescent="0.25">
      <c r="A112" s="122"/>
      <c r="B112" s="122" t="s">
        <v>215</v>
      </c>
      <c r="C112" s="268" t="s">
        <v>34</v>
      </c>
      <c r="D112" s="269"/>
      <c r="E112" s="269"/>
      <c r="F112" s="269"/>
      <c r="G112" s="269"/>
      <c r="H112" s="123">
        <v>0</v>
      </c>
      <c r="I112" s="272">
        <v>0</v>
      </c>
      <c r="J112" s="269"/>
      <c r="K112" s="123">
        <v>410</v>
      </c>
      <c r="L112" s="272">
        <v>0</v>
      </c>
      <c r="M112" s="269"/>
      <c r="N112" s="272">
        <v>0</v>
      </c>
      <c r="O112" s="272"/>
      <c r="P112" s="272"/>
    </row>
    <row r="113" spans="1:16" x14ac:dyDescent="0.25">
      <c r="A113" s="122"/>
      <c r="B113" s="122" t="s">
        <v>216</v>
      </c>
      <c r="C113" s="268" t="s">
        <v>217</v>
      </c>
      <c r="D113" s="269"/>
      <c r="E113" s="269"/>
      <c r="F113" s="269"/>
      <c r="G113" s="269"/>
      <c r="H113" s="123">
        <v>0</v>
      </c>
      <c r="I113" s="272">
        <v>0</v>
      </c>
      <c r="J113" s="269"/>
      <c r="K113" s="123">
        <v>410</v>
      </c>
      <c r="L113" s="272">
        <v>0</v>
      </c>
      <c r="M113" s="269"/>
      <c r="N113" s="272">
        <v>0</v>
      </c>
      <c r="O113" s="272"/>
      <c r="P113" s="272"/>
    </row>
    <row r="114" spans="1:16" x14ac:dyDescent="0.25">
      <c r="A114" s="122"/>
      <c r="B114" s="133" t="s">
        <v>168</v>
      </c>
      <c r="C114" s="228" t="s">
        <v>169</v>
      </c>
      <c r="D114" s="229"/>
      <c r="E114" s="229"/>
      <c r="F114" s="229"/>
      <c r="G114" s="229"/>
      <c r="H114" s="131">
        <f>H116</f>
        <v>1585532.4899999998</v>
      </c>
      <c r="I114" s="273">
        <v>1863810</v>
      </c>
      <c r="J114" s="229"/>
      <c r="K114" s="131">
        <v>0</v>
      </c>
      <c r="L114" s="273">
        <v>0</v>
      </c>
      <c r="M114" s="229"/>
      <c r="N114" s="273">
        <v>0</v>
      </c>
      <c r="O114" s="273"/>
      <c r="P114" s="273"/>
    </row>
    <row r="115" spans="1:16" x14ac:dyDescent="0.25">
      <c r="A115" s="122"/>
      <c r="B115" s="133" t="s">
        <v>168</v>
      </c>
      <c r="C115" s="228" t="s">
        <v>170</v>
      </c>
      <c r="D115" s="229"/>
      <c r="E115" s="229"/>
      <c r="F115" s="229"/>
      <c r="G115" s="229"/>
      <c r="H115" s="131">
        <v>0</v>
      </c>
      <c r="I115" s="273">
        <v>0</v>
      </c>
      <c r="J115" s="229"/>
      <c r="K115" s="131">
        <v>76000</v>
      </c>
      <c r="L115" s="273">
        <v>76000</v>
      </c>
      <c r="M115" s="229"/>
      <c r="N115" s="273">
        <v>76000</v>
      </c>
      <c r="O115" s="273"/>
      <c r="P115" s="273"/>
    </row>
    <row r="116" spans="1:16" x14ac:dyDescent="0.25">
      <c r="A116" s="122"/>
      <c r="B116" s="133" t="s">
        <v>171</v>
      </c>
      <c r="C116" s="228" t="s">
        <v>172</v>
      </c>
      <c r="D116" s="229"/>
      <c r="E116" s="229"/>
      <c r="F116" s="229"/>
      <c r="G116" s="229"/>
      <c r="H116" s="131">
        <f>H117+H123</f>
        <v>1585532.4899999998</v>
      </c>
      <c r="I116" s="273">
        <v>1863810</v>
      </c>
      <c r="J116" s="229"/>
      <c r="K116" s="131">
        <v>0</v>
      </c>
      <c r="L116" s="273">
        <v>0</v>
      </c>
      <c r="M116" s="229"/>
      <c r="N116" s="273">
        <v>0</v>
      </c>
      <c r="O116" s="273"/>
      <c r="P116" s="273"/>
    </row>
    <row r="117" spans="1:16" x14ac:dyDescent="0.25">
      <c r="A117" s="122"/>
      <c r="B117" s="122" t="s">
        <v>202</v>
      </c>
      <c r="C117" s="268" t="s">
        <v>31</v>
      </c>
      <c r="D117" s="269"/>
      <c r="E117" s="269"/>
      <c r="F117" s="269"/>
      <c r="G117" s="269"/>
      <c r="H117" s="123">
        <f>H118+H119+H121+H122</f>
        <v>1582200.3499999999</v>
      </c>
      <c r="I117" s="272">
        <v>1859210</v>
      </c>
      <c r="J117" s="269"/>
      <c r="K117" s="123">
        <v>0</v>
      </c>
      <c r="L117" s="272">
        <v>0</v>
      </c>
      <c r="M117" s="269"/>
      <c r="N117" s="272">
        <v>0</v>
      </c>
      <c r="O117" s="272"/>
      <c r="P117" s="272"/>
    </row>
    <row r="118" spans="1:16" x14ac:dyDescent="0.25">
      <c r="A118" s="122"/>
      <c r="B118" s="122" t="s">
        <v>209</v>
      </c>
      <c r="C118" s="268" t="s">
        <v>32</v>
      </c>
      <c r="D118" s="269"/>
      <c r="E118" s="269"/>
      <c r="F118" s="269"/>
      <c r="G118" s="269"/>
      <c r="H118" s="123">
        <v>1439436.66</v>
      </c>
      <c r="I118" s="272">
        <v>1717380</v>
      </c>
      <c r="J118" s="269"/>
      <c r="K118" s="123">
        <v>0</v>
      </c>
      <c r="L118" s="272">
        <v>0</v>
      </c>
      <c r="M118" s="269"/>
      <c r="N118" s="272">
        <v>0</v>
      </c>
      <c r="O118" s="272"/>
      <c r="P118" s="272"/>
    </row>
    <row r="119" spans="1:16" x14ac:dyDescent="0.25">
      <c r="A119" s="122"/>
      <c r="B119" s="122" t="s">
        <v>203</v>
      </c>
      <c r="C119" s="268" t="s">
        <v>33</v>
      </c>
      <c r="D119" s="269"/>
      <c r="E119" s="269"/>
      <c r="F119" s="269"/>
      <c r="G119" s="269"/>
      <c r="H119" s="123">
        <v>125074.8</v>
      </c>
      <c r="I119" s="272">
        <v>126440</v>
      </c>
      <c r="J119" s="269"/>
      <c r="K119" s="123">
        <v>0</v>
      </c>
      <c r="L119" s="272">
        <v>0</v>
      </c>
      <c r="M119" s="269"/>
      <c r="N119" s="272">
        <v>0</v>
      </c>
      <c r="O119" s="272"/>
      <c r="P119" s="272"/>
    </row>
    <row r="120" spans="1:16" x14ac:dyDescent="0.25">
      <c r="A120" s="122"/>
      <c r="B120" s="122" t="s">
        <v>204</v>
      </c>
      <c r="C120" s="268" t="s">
        <v>63</v>
      </c>
      <c r="D120" s="269"/>
      <c r="E120" s="269"/>
      <c r="F120" s="269"/>
      <c r="G120" s="269"/>
      <c r="H120" s="123">
        <v>0</v>
      </c>
      <c r="I120" s="272">
        <v>0</v>
      </c>
      <c r="J120" s="269"/>
      <c r="K120" s="123">
        <v>0</v>
      </c>
      <c r="L120" s="272">
        <v>0</v>
      </c>
      <c r="M120" s="269"/>
      <c r="N120" s="272">
        <v>0</v>
      </c>
      <c r="O120" s="272"/>
      <c r="P120" s="272"/>
    </row>
    <row r="121" spans="1:16" x14ac:dyDescent="0.25">
      <c r="A121" s="122"/>
      <c r="B121" s="122" t="s">
        <v>210</v>
      </c>
      <c r="C121" s="268" t="s">
        <v>211</v>
      </c>
      <c r="D121" s="269"/>
      <c r="E121" s="269"/>
      <c r="F121" s="269"/>
      <c r="G121" s="269"/>
      <c r="H121" s="123">
        <v>16982.39</v>
      </c>
      <c r="I121" s="272">
        <v>15390</v>
      </c>
      <c r="J121" s="269"/>
      <c r="K121" s="123">
        <v>0</v>
      </c>
      <c r="L121" s="272">
        <v>0</v>
      </c>
      <c r="M121" s="269"/>
      <c r="N121" s="272">
        <v>0</v>
      </c>
      <c r="O121" s="272"/>
      <c r="P121" s="272"/>
    </row>
    <row r="122" spans="1:16" x14ac:dyDescent="0.25">
      <c r="A122" s="122"/>
      <c r="B122" s="122" t="s">
        <v>218</v>
      </c>
      <c r="C122" s="268" t="s">
        <v>219</v>
      </c>
      <c r="D122" s="269"/>
      <c r="E122" s="269"/>
      <c r="F122" s="269"/>
      <c r="G122" s="269"/>
      <c r="H122" s="123">
        <v>706.5</v>
      </c>
      <c r="I122" s="272">
        <v>0</v>
      </c>
      <c r="J122" s="269"/>
      <c r="K122" s="123">
        <v>0</v>
      </c>
      <c r="L122" s="272">
        <v>0</v>
      </c>
      <c r="M122" s="269"/>
      <c r="N122" s="272">
        <v>0</v>
      </c>
      <c r="O122" s="272"/>
      <c r="P122" s="272"/>
    </row>
    <row r="123" spans="1:16" x14ac:dyDescent="0.25">
      <c r="A123" s="122"/>
      <c r="B123" s="122" t="s">
        <v>215</v>
      </c>
      <c r="C123" s="268" t="s">
        <v>34</v>
      </c>
      <c r="D123" s="269"/>
      <c r="E123" s="269"/>
      <c r="F123" s="269"/>
      <c r="G123" s="269"/>
      <c r="H123" s="123">
        <v>3332.14</v>
      </c>
      <c r="I123" s="272">
        <v>4600</v>
      </c>
      <c r="J123" s="269"/>
      <c r="K123" s="123">
        <v>0</v>
      </c>
      <c r="L123" s="272">
        <v>0</v>
      </c>
      <c r="M123" s="269"/>
      <c r="N123" s="272">
        <v>0</v>
      </c>
      <c r="O123" s="272"/>
      <c r="P123" s="272"/>
    </row>
    <row r="124" spans="1:16" x14ac:dyDescent="0.25">
      <c r="A124" s="122"/>
      <c r="B124" s="122" t="s">
        <v>216</v>
      </c>
      <c r="C124" s="268" t="s">
        <v>217</v>
      </c>
      <c r="D124" s="269"/>
      <c r="E124" s="269"/>
      <c r="F124" s="269"/>
      <c r="G124" s="269"/>
      <c r="H124" s="123">
        <v>3332.14</v>
      </c>
      <c r="I124" s="272">
        <v>4600</v>
      </c>
      <c r="J124" s="269"/>
      <c r="K124" s="123">
        <v>0</v>
      </c>
      <c r="L124" s="272">
        <v>0</v>
      </c>
      <c r="M124" s="269"/>
      <c r="N124" s="272">
        <v>0</v>
      </c>
      <c r="O124" s="272"/>
      <c r="P124" s="272"/>
    </row>
    <row r="125" spans="1:16" x14ac:dyDescent="0.25">
      <c r="A125" s="122"/>
      <c r="B125" s="133" t="s">
        <v>173</v>
      </c>
      <c r="C125" s="228" t="s">
        <v>174</v>
      </c>
      <c r="D125" s="229"/>
      <c r="E125" s="229"/>
      <c r="F125" s="229"/>
      <c r="G125" s="229"/>
      <c r="H125" s="131">
        <v>0</v>
      </c>
      <c r="I125" s="273">
        <v>0</v>
      </c>
      <c r="J125" s="229"/>
      <c r="K125" s="131">
        <v>76000</v>
      </c>
      <c r="L125" s="273">
        <v>76000</v>
      </c>
      <c r="M125" s="229"/>
      <c r="N125" s="273">
        <v>76000</v>
      </c>
      <c r="O125" s="273"/>
      <c r="P125" s="273"/>
    </row>
    <row r="126" spans="1:16" x14ac:dyDescent="0.25">
      <c r="A126" s="122"/>
      <c r="B126" s="122" t="s">
        <v>202</v>
      </c>
      <c r="C126" s="268" t="s">
        <v>31</v>
      </c>
      <c r="D126" s="269"/>
      <c r="E126" s="269"/>
      <c r="F126" s="269"/>
      <c r="G126" s="269"/>
      <c r="H126" s="123">
        <v>0</v>
      </c>
      <c r="I126" s="272">
        <v>0</v>
      </c>
      <c r="J126" s="269"/>
      <c r="K126" s="123">
        <v>76000</v>
      </c>
      <c r="L126" s="272">
        <v>76000</v>
      </c>
      <c r="M126" s="269"/>
      <c r="N126" s="272">
        <v>76000</v>
      </c>
      <c r="O126" s="272"/>
      <c r="P126" s="272"/>
    </row>
    <row r="127" spans="1:16" x14ac:dyDescent="0.25">
      <c r="A127" s="122"/>
      <c r="B127" s="122" t="s">
        <v>209</v>
      </c>
      <c r="C127" s="268" t="s">
        <v>32</v>
      </c>
      <c r="D127" s="269"/>
      <c r="E127" s="269"/>
      <c r="F127" s="269"/>
      <c r="G127" s="269"/>
      <c r="H127" s="123">
        <v>0</v>
      </c>
      <c r="I127" s="272">
        <v>0</v>
      </c>
      <c r="J127" s="269"/>
      <c r="K127" s="123">
        <v>52670</v>
      </c>
      <c r="L127" s="272">
        <v>52670</v>
      </c>
      <c r="M127" s="269"/>
      <c r="N127" s="272">
        <v>52670</v>
      </c>
      <c r="O127" s="272"/>
      <c r="P127" s="272"/>
    </row>
    <row r="128" spans="1:16" x14ac:dyDescent="0.25">
      <c r="A128" s="122"/>
      <c r="B128" s="122" t="s">
        <v>203</v>
      </c>
      <c r="C128" s="268" t="s">
        <v>33</v>
      </c>
      <c r="D128" s="269"/>
      <c r="E128" s="269"/>
      <c r="F128" s="269"/>
      <c r="G128" s="269"/>
      <c r="H128" s="123">
        <v>0</v>
      </c>
      <c r="I128" s="272">
        <v>0</v>
      </c>
      <c r="J128" s="269"/>
      <c r="K128" s="123">
        <v>23330</v>
      </c>
      <c r="L128" s="272">
        <v>23330</v>
      </c>
      <c r="M128" s="269"/>
      <c r="N128" s="272">
        <v>23330</v>
      </c>
      <c r="O128" s="272"/>
      <c r="P128" s="272"/>
    </row>
    <row r="129" spans="1:16" x14ac:dyDescent="0.25">
      <c r="A129" s="122"/>
      <c r="B129" s="133" t="s">
        <v>175</v>
      </c>
      <c r="C129" s="228" t="s">
        <v>70</v>
      </c>
      <c r="D129" s="229"/>
      <c r="E129" s="229"/>
      <c r="F129" s="229"/>
      <c r="G129" s="229"/>
      <c r="H129" s="131">
        <f>H130</f>
        <v>57678.299999999996</v>
      </c>
      <c r="I129" s="273">
        <v>74000</v>
      </c>
      <c r="J129" s="229"/>
      <c r="K129" s="131">
        <v>0</v>
      </c>
      <c r="L129" s="273">
        <v>0</v>
      </c>
      <c r="M129" s="229"/>
      <c r="N129" s="273">
        <v>0</v>
      </c>
      <c r="O129" s="273"/>
      <c r="P129" s="273"/>
    </row>
    <row r="130" spans="1:16" x14ac:dyDescent="0.25">
      <c r="A130" s="122"/>
      <c r="B130" s="133" t="s">
        <v>177</v>
      </c>
      <c r="C130" s="228" t="s">
        <v>91</v>
      </c>
      <c r="D130" s="229"/>
      <c r="E130" s="229"/>
      <c r="F130" s="229"/>
      <c r="G130" s="229"/>
      <c r="H130" s="131">
        <f>H131</f>
        <v>57678.299999999996</v>
      </c>
      <c r="I130" s="273">
        <v>74000</v>
      </c>
      <c r="J130" s="229"/>
      <c r="K130" s="131">
        <v>0</v>
      </c>
      <c r="L130" s="273">
        <v>0</v>
      </c>
      <c r="M130" s="229"/>
      <c r="N130" s="273">
        <v>0</v>
      </c>
      <c r="O130" s="273"/>
      <c r="P130" s="273"/>
    </row>
    <row r="131" spans="1:16" x14ac:dyDescent="0.25">
      <c r="A131" s="122"/>
      <c r="B131" s="122" t="s">
        <v>202</v>
      </c>
      <c r="C131" s="268" t="s">
        <v>31</v>
      </c>
      <c r="D131" s="269"/>
      <c r="E131" s="269"/>
      <c r="F131" s="269"/>
      <c r="G131" s="269"/>
      <c r="H131" s="123">
        <f>H132+H133</f>
        <v>57678.299999999996</v>
      </c>
      <c r="I131" s="272">
        <v>74000</v>
      </c>
      <c r="J131" s="269"/>
      <c r="K131" s="123">
        <v>0</v>
      </c>
      <c r="L131" s="272">
        <v>0</v>
      </c>
      <c r="M131" s="269"/>
      <c r="N131" s="272">
        <v>0</v>
      </c>
      <c r="O131" s="272"/>
      <c r="P131" s="272"/>
    </row>
    <row r="132" spans="1:16" x14ac:dyDescent="0.25">
      <c r="A132" s="122"/>
      <c r="B132" s="122" t="s">
        <v>209</v>
      </c>
      <c r="C132" s="268" t="s">
        <v>32</v>
      </c>
      <c r="D132" s="269"/>
      <c r="E132" s="269"/>
      <c r="F132" s="269"/>
      <c r="G132" s="269"/>
      <c r="H132" s="123">
        <v>46948.52</v>
      </c>
      <c r="I132" s="272">
        <v>47170</v>
      </c>
      <c r="J132" s="269"/>
      <c r="K132" s="123">
        <v>0</v>
      </c>
      <c r="L132" s="272">
        <v>0</v>
      </c>
      <c r="M132" s="269"/>
      <c r="N132" s="272">
        <v>0</v>
      </c>
      <c r="O132" s="272"/>
      <c r="P132" s="272"/>
    </row>
    <row r="133" spans="1:16" x14ac:dyDescent="0.25">
      <c r="A133" s="122"/>
      <c r="B133" s="122" t="s">
        <v>203</v>
      </c>
      <c r="C133" s="268" t="s">
        <v>33</v>
      </c>
      <c r="D133" s="269"/>
      <c r="E133" s="269"/>
      <c r="F133" s="269"/>
      <c r="G133" s="269"/>
      <c r="H133" s="123">
        <v>10729.78</v>
      </c>
      <c r="I133" s="272">
        <v>26830</v>
      </c>
      <c r="J133" s="269"/>
      <c r="K133" s="123">
        <v>0</v>
      </c>
      <c r="L133" s="272">
        <v>0</v>
      </c>
      <c r="M133" s="269"/>
      <c r="N133" s="272">
        <v>0</v>
      </c>
      <c r="O133" s="272"/>
      <c r="P133" s="272"/>
    </row>
    <row r="134" spans="1:16" x14ac:dyDescent="0.25">
      <c r="A134" s="122"/>
      <c r="B134" s="133" t="s">
        <v>181</v>
      </c>
      <c r="C134" s="228" t="s">
        <v>182</v>
      </c>
      <c r="D134" s="229"/>
      <c r="E134" s="229"/>
      <c r="F134" s="229"/>
      <c r="G134" s="229"/>
      <c r="H134" s="131">
        <f>H135</f>
        <v>26625</v>
      </c>
      <c r="I134" s="273">
        <v>32191.94</v>
      </c>
      <c r="J134" s="229"/>
      <c r="K134" s="131">
        <v>0</v>
      </c>
      <c r="L134" s="273">
        <v>0</v>
      </c>
      <c r="M134" s="229"/>
      <c r="N134" s="273">
        <v>0</v>
      </c>
      <c r="O134" s="273"/>
      <c r="P134" s="273"/>
    </row>
    <row r="135" spans="1:16" x14ac:dyDescent="0.25">
      <c r="A135" s="122"/>
      <c r="B135" s="133" t="s">
        <v>184</v>
      </c>
      <c r="C135" s="228" t="s">
        <v>185</v>
      </c>
      <c r="D135" s="229"/>
      <c r="E135" s="229"/>
      <c r="F135" s="229"/>
      <c r="G135" s="229"/>
      <c r="H135" s="131">
        <f>H136+H139</f>
        <v>26625</v>
      </c>
      <c r="I135" s="273">
        <v>32191.94</v>
      </c>
      <c r="J135" s="229"/>
      <c r="K135" s="131">
        <v>0</v>
      </c>
      <c r="L135" s="273">
        <v>0</v>
      </c>
      <c r="M135" s="229"/>
      <c r="N135" s="273">
        <v>0</v>
      </c>
      <c r="O135" s="273"/>
      <c r="P135" s="273"/>
    </row>
    <row r="136" spans="1:16" x14ac:dyDescent="0.25">
      <c r="A136" s="122"/>
      <c r="B136" s="122" t="s">
        <v>202</v>
      </c>
      <c r="C136" s="268" t="s">
        <v>31</v>
      </c>
      <c r="D136" s="269"/>
      <c r="E136" s="269"/>
      <c r="F136" s="269"/>
      <c r="G136" s="269"/>
      <c r="H136" s="123">
        <f>H137+H138</f>
        <v>24515.77</v>
      </c>
      <c r="I136" s="272">
        <v>10091.94</v>
      </c>
      <c r="J136" s="269"/>
      <c r="K136" s="123">
        <v>0</v>
      </c>
      <c r="L136" s="272">
        <v>0</v>
      </c>
      <c r="M136" s="269"/>
      <c r="N136" s="272">
        <v>0</v>
      </c>
      <c r="O136" s="272"/>
      <c r="P136" s="272"/>
    </row>
    <row r="137" spans="1:16" x14ac:dyDescent="0.25">
      <c r="A137" s="122"/>
      <c r="B137" s="122" t="s">
        <v>203</v>
      </c>
      <c r="C137" s="268" t="s">
        <v>33</v>
      </c>
      <c r="D137" s="269"/>
      <c r="E137" s="269"/>
      <c r="F137" s="269"/>
      <c r="G137" s="269"/>
      <c r="H137" s="123">
        <v>24515.32</v>
      </c>
      <c r="I137" s="272">
        <v>10091.94</v>
      </c>
      <c r="J137" s="269"/>
      <c r="K137" s="123">
        <v>0</v>
      </c>
      <c r="L137" s="272">
        <v>0</v>
      </c>
      <c r="M137" s="269"/>
      <c r="N137" s="272">
        <v>0</v>
      </c>
      <c r="O137" s="272"/>
      <c r="P137" s="272"/>
    </row>
    <row r="138" spans="1:16" x14ac:dyDescent="0.25">
      <c r="A138" s="122"/>
      <c r="B138" s="122" t="s">
        <v>204</v>
      </c>
      <c r="C138" s="268" t="s">
        <v>63</v>
      </c>
      <c r="D138" s="268"/>
      <c r="E138" s="268"/>
      <c r="F138" s="268"/>
      <c r="G138" s="268"/>
      <c r="H138" s="123">
        <v>0.45</v>
      </c>
      <c r="I138" s="272">
        <v>0</v>
      </c>
      <c r="J138" s="272"/>
      <c r="K138" s="123">
        <v>0</v>
      </c>
      <c r="L138" s="272">
        <v>0</v>
      </c>
      <c r="M138" s="272"/>
      <c r="N138" s="272">
        <v>0</v>
      </c>
      <c r="O138" s="272"/>
      <c r="P138" s="272"/>
    </row>
    <row r="139" spans="1:16" x14ac:dyDescent="0.25">
      <c r="A139" s="122"/>
      <c r="B139" s="122" t="s">
        <v>215</v>
      </c>
      <c r="C139" s="268" t="s">
        <v>34</v>
      </c>
      <c r="D139" s="269"/>
      <c r="E139" s="269"/>
      <c r="F139" s="269"/>
      <c r="G139" s="269"/>
      <c r="H139" s="123">
        <v>2109.23</v>
      </c>
      <c r="I139" s="272">
        <v>22100</v>
      </c>
      <c r="J139" s="269"/>
      <c r="K139" s="123">
        <v>0</v>
      </c>
      <c r="L139" s="272">
        <v>0</v>
      </c>
      <c r="M139" s="269"/>
      <c r="N139" s="272">
        <v>0</v>
      </c>
      <c r="O139" s="272"/>
      <c r="P139" s="272"/>
    </row>
    <row r="140" spans="1:16" x14ac:dyDescent="0.25">
      <c r="A140" s="122"/>
      <c r="B140" s="122" t="s">
        <v>216</v>
      </c>
      <c r="C140" s="268" t="s">
        <v>217</v>
      </c>
      <c r="D140" s="269"/>
      <c r="E140" s="269"/>
      <c r="F140" s="269"/>
      <c r="G140" s="269"/>
      <c r="H140" s="123">
        <v>2109.23</v>
      </c>
      <c r="I140" s="272">
        <v>22100</v>
      </c>
      <c r="J140" s="269"/>
      <c r="K140" s="123">
        <v>0</v>
      </c>
      <c r="L140" s="272">
        <v>0</v>
      </c>
      <c r="M140" s="269"/>
      <c r="N140" s="272">
        <v>0</v>
      </c>
      <c r="O140" s="272"/>
      <c r="P140" s="272"/>
    </row>
    <row r="141" spans="1:16" x14ac:dyDescent="0.25">
      <c r="A141" s="122"/>
      <c r="B141" s="133" t="s">
        <v>186</v>
      </c>
      <c r="C141" s="228" t="s">
        <v>187</v>
      </c>
      <c r="D141" s="229"/>
      <c r="E141" s="229"/>
      <c r="F141" s="229"/>
      <c r="G141" s="229"/>
      <c r="H141" s="131">
        <v>0</v>
      </c>
      <c r="I141" s="273">
        <v>0</v>
      </c>
      <c r="J141" s="229"/>
      <c r="K141" s="131">
        <v>24750</v>
      </c>
      <c r="L141" s="273">
        <v>24750</v>
      </c>
      <c r="M141" s="229"/>
      <c r="N141" s="273">
        <v>24750</v>
      </c>
      <c r="O141" s="273"/>
      <c r="P141" s="273"/>
    </row>
    <row r="142" spans="1:16" x14ac:dyDescent="0.25">
      <c r="A142" s="122"/>
      <c r="B142" s="133" t="s">
        <v>188</v>
      </c>
      <c r="C142" s="228" t="s">
        <v>189</v>
      </c>
      <c r="D142" s="229"/>
      <c r="E142" s="229"/>
      <c r="F142" s="229"/>
      <c r="G142" s="229"/>
      <c r="H142" s="131">
        <v>0</v>
      </c>
      <c r="I142" s="273">
        <v>0</v>
      </c>
      <c r="J142" s="229"/>
      <c r="K142" s="131">
        <v>24750</v>
      </c>
      <c r="L142" s="273">
        <v>24750</v>
      </c>
      <c r="M142" s="229"/>
      <c r="N142" s="273">
        <v>24750</v>
      </c>
      <c r="O142" s="273"/>
      <c r="P142" s="273"/>
    </row>
    <row r="143" spans="1:16" x14ac:dyDescent="0.25">
      <c r="A143" s="122"/>
      <c r="B143" s="122" t="s">
        <v>215</v>
      </c>
      <c r="C143" s="268" t="s">
        <v>34</v>
      </c>
      <c r="D143" s="269"/>
      <c r="E143" s="269"/>
      <c r="F143" s="269"/>
      <c r="G143" s="269"/>
      <c r="H143" s="123">
        <v>0</v>
      </c>
      <c r="I143" s="272">
        <v>0</v>
      </c>
      <c r="J143" s="269"/>
      <c r="K143" s="123">
        <v>24750</v>
      </c>
      <c r="L143" s="272">
        <v>24750</v>
      </c>
      <c r="M143" s="269"/>
      <c r="N143" s="272">
        <v>24750</v>
      </c>
      <c r="O143" s="272"/>
      <c r="P143" s="272"/>
    </row>
    <row r="144" spans="1:16" x14ac:dyDescent="0.25">
      <c r="A144" s="122"/>
      <c r="B144" s="122" t="s">
        <v>216</v>
      </c>
      <c r="C144" s="268" t="s">
        <v>217</v>
      </c>
      <c r="D144" s="269"/>
      <c r="E144" s="269"/>
      <c r="F144" s="269"/>
      <c r="G144" s="269"/>
      <c r="H144" s="123">
        <v>0</v>
      </c>
      <c r="I144" s="272">
        <v>0</v>
      </c>
      <c r="J144" s="269"/>
      <c r="K144" s="123">
        <v>24750</v>
      </c>
      <c r="L144" s="272">
        <v>24750</v>
      </c>
      <c r="M144" s="269"/>
      <c r="N144" s="272">
        <v>24750</v>
      </c>
      <c r="O144" s="272"/>
      <c r="P144" s="272"/>
    </row>
    <row r="145" spans="1:16" x14ac:dyDescent="0.25">
      <c r="A145" s="122"/>
      <c r="B145" s="133" t="s">
        <v>190</v>
      </c>
      <c r="C145" s="228" t="s">
        <v>191</v>
      </c>
      <c r="D145" s="229"/>
      <c r="E145" s="229"/>
      <c r="F145" s="229"/>
      <c r="G145" s="229"/>
      <c r="H145" s="131">
        <v>0</v>
      </c>
      <c r="I145" s="273">
        <v>7498.26</v>
      </c>
      <c r="J145" s="229"/>
      <c r="K145" s="131">
        <v>0</v>
      </c>
      <c r="L145" s="273">
        <v>0</v>
      </c>
      <c r="M145" s="229"/>
      <c r="N145" s="273">
        <v>0</v>
      </c>
      <c r="O145" s="273"/>
      <c r="P145" s="273"/>
    </row>
    <row r="146" spans="1:16" x14ac:dyDescent="0.25">
      <c r="A146" s="122"/>
      <c r="B146" s="133" t="s">
        <v>190</v>
      </c>
      <c r="C146" s="228" t="s">
        <v>192</v>
      </c>
      <c r="D146" s="229"/>
      <c r="E146" s="229"/>
      <c r="F146" s="229"/>
      <c r="G146" s="229"/>
      <c r="H146" s="131">
        <v>0</v>
      </c>
      <c r="I146" s="273">
        <v>0</v>
      </c>
      <c r="J146" s="229"/>
      <c r="K146" s="131">
        <v>4060</v>
      </c>
      <c r="L146" s="273">
        <v>4060</v>
      </c>
      <c r="M146" s="229"/>
      <c r="N146" s="273">
        <v>4060</v>
      </c>
      <c r="O146" s="273"/>
      <c r="P146" s="273"/>
    </row>
    <row r="147" spans="1:16" x14ac:dyDescent="0.25">
      <c r="A147" s="122"/>
      <c r="B147" s="133" t="s">
        <v>193</v>
      </c>
      <c r="C147" s="228" t="s">
        <v>192</v>
      </c>
      <c r="D147" s="229"/>
      <c r="E147" s="229"/>
      <c r="F147" s="229"/>
      <c r="G147" s="229"/>
      <c r="H147" s="131">
        <v>0</v>
      </c>
      <c r="I147" s="273">
        <v>0</v>
      </c>
      <c r="J147" s="229"/>
      <c r="K147" s="131">
        <v>4060</v>
      </c>
      <c r="L147" s="273">
        <v>4060</v>
      </c>
      <c r="M147" s="229"/>
      <c r="N147" s="273">
        <v>4060</v>
      </c>
      <c r="O147" s="273"/>
      <c r="P147" s="273"/>
    </row>
    <row r="148" spans="1:16" x14ac:dyDescent="0.25">
      <c r="A148" s="122"/>
      <c r="B148" s="122" t="s">
        <v>202</v>
      </c>
      <c r="C148" s="268" t="s">
        <v>31</v>
      </c>
      <c r="D148" s="269"/>
      <c r="E148" s="269"/>
      <c r="F148" s="269"/>
      <c r="G148" s="269"/>
      <c r="H148" s="123">
        <v>0</v>
      </c>
      <c r="I148" s="272">
        <v>0</v>
      </c>
      <c r="J148" s="269"/>
      <c r="K148" s="123">
        <v>60</v>
      </c>
      <c r="L148" s="272">
        <v>60</v>
      </c>
      <c r="M148" s="269"/>
      <c r="N148" s="272">
        <v>60</v>
      </c>
      <c r="O148" s="272"/>
      <c r="P148" s="272"/>
    </row>
    <row r="149" spans="1:16" x14ac:dyDescent="0.25">
      <c r="A149" s="122"/>
      <c r="B149" s="122" t="s">
        <v>203</v>
      </c>
      <c r="C149" s="268" t="s">
        <v>33</v>
      </c>
      <c r="D149" s="269"/>
      <c r="E149" s="269"/>
      <c r="F149" s="269"/>
      <c r="G149" s="269"/>
      <c r="H149" s="123">
        <v>0</v>
      </c>
      <c r="I149" s="272">
        <v>0</v>
      </c>
      <c r="J149" s="269"/>
      <c r="K149" s="123">
        <v>60</v>
      </c>
      <c r="L149" s="272">
        <v>60</v>
      </c>
      <c r="M149" s="269"/>
      <c r="N149" s="272">
        <v>60</v>
      </c>
      <c r="O149" s="272"/>
      <c r="P149" s="272"/>
    </row>
    <row r="150" spans="1:16" x14ac:dyDescent="0.25">
      <c r="A150" s="122"/>
      <c r="B150" s="122" t="s">
        <v>215</v>
      </c>
      <c r="C150" s="268" t="s">
        <v>34</v>
      </c>
      <c r="D150" s="269"/>
      <c r="E150" s="269"/>
      <c r="F150" s="269"/>
      <c r="G150" s="269"/>
      <c r="H150" s="123">
        <v>0</v>
      </c>
      <c r="I150" s="272">
        <v>0</v>
      </c>
      <c r="J150" s="269"/>
      <c r="K150" s="123">
        <v>4000</v>
      </c>
      <c r="L150" s="272">
        <v>4000</v>
      </c>
      <c r="M150" s="269"/>
      <c r="N150" s="272">
        <v>4000</v>
      </c>
      <c r="O150" s="272"/>
      <c r="P150" s="272"/>
    </row>
    <row r="151" spans="1:16" x14ac:dyDescent="0.25">
      <c r="A151" s="122"/>
      <c r="B151" s="122" t="s">
        <v>216</v>
      </c>
      <c r="C151" s="268" t="s">
        <v>217</v>
      </c>
      <c r="D151" s="269"/>
      <c r="E151" s="269"/>
      <c r="F151" s="269"/>
      <c r="G151" s="269"/>
      <c r="H151" s="123">
        <v>0</v>
      </c>
      <c r="I151" s="272">
        <v>0</v>
      </c>
      <c r="J151" s="269"/>
      <c r="K151" s="123">
        <v>4000</v>
      </c>
      <c r="L151" s="272">
        <v>4000</v>
      </c>
      <c r="M151" s="269"/>
      <c r="N151" s="272">
        <v>4000</v>
      </c>
      <c r="O151" s="272"/>
      <c r="P151" s="272"/>
    </row>
    <row r="152" spans="1:16" x14ac:dyDescent="0.25">
      <c r="A152" s="122"/>
      <c r="B152" s="133" t="s">
        <v>194</v>
      </c>
      <c r="C152" s="228" t="s">
        <v>192</v>
      </c>
      <c r="D152" s="229"/>
      <c r="E152" s="229"/>
      <c r="F152" s="229"/>
      <c r="G152" s="229"/>
      <c r="H152" s="131">
        <v>0</v>
      </c>
      <c r="I152" s="273">
        <v>7498.26</v>
      </c>
      <c r="J152" s="229"/>
      <c r="K152" s="131">
        <v>0</v>
      </c>
      <c r="L152" s="273">
        <v>0</v>
      </c>
      <c r="M152" s="229"/>
      <c r="N152" s="273">
        <v>0</v>
      </c>
      <c r="O152" s="273"/>
      <c r="P152" s="273"/>
    </row>
    <row r="153" spans="1:16" x14ac:dyDescent="0.25">
      <c r="A153" s="122"/>
      <c r="B153" s="122" t="s">
        <v>202</v>
      </c>
      <c r="C153" s="268" t="s">
        <v>31</v>
      </c>
      <c r="D153" s="269"/>
      <c r="E153" s="269"/>
      <c r="F153" s="269"/>
      <c r="G153" s="269"/>
      <c r="H153" s="123">
        <v>0</v>
      </c>
      <c r="I153" s="272">
        <v>3833.26</v>
      </c>
      <c r="J153" s="269"/>
      <c r="K153" s="123">
        <v>0</v>
      </c>
      <c r="L153" s="272">
        <v>0</v>
      </c>
      <c r="M153" s="269"/>
      <c r="N153" s="272">
        <v>0</v>
      </c>
      <c r="O153" s="272"/>
      <c r="P153" s="272"/>
    </row>
    <row r="154" spans="1:16" x14ac:dyDescent="0.25">
      <c r="A154" s="122"/>
      <c r="B154" s="122" t="s">
        <v>203</v>
      </c>
      <c r="C154" s="268" t="s">
        <v>33</v>
      </c>
      <c r="D154" s="269"/>
      <c r="E154" s="269"/>
      <c r="F154" s="269"/>
      <c r="G154" s="269"/>
      <c r="H154" s="123">
        <v>0</v>
      </c>
      <c r="I154" s="272">
        <v>3833.26</v>
      </c>
      <c r="J154" s="269"/>
      <c r="K154" s="123">
        <v>0</v>
      </c>
      <c r="L154" s="272">
        <v>0</v>
      </c>
      <c r="M154" s="269"/>
      <c r="N154" s="272">
        <v>0</v>
      </c>
      <c r="O154" s="272"/>
      <c r="P154" s="272"/>
    </row>
    <row r="155" spans="1:16" x14ac:dyDescent="0.25">
      <c r="A155" s="122"/>
      <c r="B155" s="122" t="s">
        <v>215</v>
      </c>
      <c r="C155" s="268" t="s">
        <v>34</v>
      </c>
      <c r="D155" s="269"/>
      <c r="E155" s="269"/>
      <c r="F155" s="269"/>
      <c r="G155" s="269"/>
      <c r="H155" s="123">
        <v>0</v>
      </c>
      <c r="I155" s="272">
        <v>3665</v>
      </c>
      <c r="J155" s="269"/>
      <c r="K155" s="123">
        <v>0</v>
      </c>
      <c r="L155" s="272">
        <v>0</v>
      </c>
      <c r="M155" s="269"/>
      <c r="N155" s="272">
        <v>0</v>
      </c>
      <c r="O155" s="272"/>
      <c r="P155" s="272"/>
    </row>
    <row r="156" spans="1:16" x14ac:dyDescent="0.25">
      <c r="A156" s="122"/>
      <c r="B156" s="122" t="s">
        <v>216</v>
      </c>
      <c r="C156" s="268" t="s">
        <v>217</v>
      </c>
      <c r="D156" s="269"/>
      <c r="E156" s="269"/>
      <c r="F156" s="269"/>
      <c r="G156" s="269"/>
      <c r="H156" s="123">
        <v>0</v>
      </c>
      <c r="I156" s="272">
        <v>3665</v>
      </c>
      <c r="J156" s="269"/>
      <c r="K156" s="123">
        <v>0</v>
      </c>
      <c r="L156" s="272">
        <v>0</v>
      </c>
      <c r="M156" s="269"/>
      <c r="N156" s="272">
        <v>0</v>
      </c>
      <c r="O156" s="272"/>
      <c r="P156" s="272"/>
    </row>
    <row r="157" spans="1:16" x14ac:dyDescent="0.25">
      <c r="A157" s="122"/>
      <c r="B157" s="133" t="s">
        <v>195</v>
      </c>
      <c r="C157" s="228" t="s">
        <v>196</v>
      </c>
      <c r="D157" s="229"/>
      <c r="E157" s="229"/>
      <c r="F157" s="229"/>
      <c r="G157" s="229"/>
      <c r="H157" s="131">
        <v>59.73</v>
      </c>
      <c r="I157" s="273">
        <v>0</v>
      </c>
      <c r="J157" s="229"/>
      <c r="K157" s="131">
        <v>0</v>
      </c>
      <c r="L157" s="273">
        <v>0</v>
      </c>
      <c r="M157" s="229"/>
      <c r="N157" s="273">
        <v>0</v>
      </c>
      <c r="O157" s="273"/>
      <c r="P157" s="273"/>
    </row>
    <row r="158" spans="1:16" x14ac:dyDescent="0.25">
      <c r="A158" s="122"/>
      <c r="B158" s="133" t="s">
        <v>197</v>
      </c>
      <c r="C158" s="228" t="s">
        <v>196</v>
      </c>
      <c r="D158" s="229"/>
      <c r="E158" s="229"/>
      <c r="F158" s="229"/>
      <c r="G158" s="229"/>
      <c r="H158" s="131">
        <v>59.73</v>
      </c>
      <c r="I158" s="273">
        <v>0</v>
      </c>
      <c r="J158" s="229"/>
      <c r="K158" s="131">
        <v>0</v>
      </c>
      <c r="L158" s="273">
        <v>0</v>
      </c>
      <c r="M158" s="229"/>
      <c r="N158" s="273">
        <v>0</v>
      </c>
      <c r="O158" s="273"/>
      <c r="P158" s="273"/>
    </row>
    <row r="159" spans="1:16" x14ac:dyDescent="0.25">
      <c r="A159" s="122"/>
      <c r="B159" s="122" t="s">
        <v>215</v>
      </c>
      <c r="C159" s="268" t="s">
        <v>34</v>
      </c>
      <c r="D159" s="269"/>
      <c r="E159" s="269"/>
      <c r="F159" s="269"/>
      <c r="G159" s="269"/>
      <c r="H159" s="123">
        <v>59.73</v>
      </c>
      <c r="I159" s="272">
        <v>0</v>
      </c>
      <c r="J159" s="269"/>
      <c r="K159" s="123">
        <v>0</v>
      </c>
      <c r="L159" s="272">
        <v>0</v>
      </c>
      <c r="M159" s="269"/>
      <c r="N159" s="272">
        <v>0</v>
      </c>
      <c r="O159" s="272"/>
      <c r="P159" s="272"/>
    </row>
    <row r="160" spans="1:16" x14ac:dyDescent="0.25">
      <c r="A160" s="122"/>
      <c r="B160" s="122" t="s">
        <v>216</v>
      </c>
      <c r="C160" s="268" t="s">
        <v>217</v>
      </c>
      <c r="D160" s="269"/>
      <c r="E160" s="269"/>
      <c r="F160" s="269"/>
      <c r="G160" s="269"/>
      <c r="H160" s="123">
        <v>59.73</v>
      </c>
      <c r="I160" s="272">
        <v>0</v>
      </c>
      <c r="J160" s="269"/>
      <c r="K160" s="123">
        <v>0</v>
      </c>
      <c r="L160" s="272">
        <v>0</v>
      </c>
      <c r="M160" s="269"/>
      <c r="N160" s="272">
        <v>0</v>
      </c>
      <c r="O160" s="272"/>
      <c r="P160" s="272"/>
    </row>
    <row r="161" spans="1:16" ht="22.5" x14ac:dyDescent="0.25">
      <c r="A161" s="122"/>
      <c r="B161" s="130" t="s">
        <v>220</v>
      </c>
      <c r="C161" s="262" t="s">
        <v>221</v>
      </c>
      <c r="D161" s="263"/>
      <c r="E161" s="263"/>
      <c r="F161" s="263"/>
      <c r="G161" s="263"/>
      <c r="H161" s="132">
        <v>437.91</v>
      </c>
      <c r="I161" s="264">
        <v>700</v>
      </c>
      <c r="J161" s="263"/>
      <c r="K161" s="132">
        <v>700</v>
      </c>
      <c r="L161" s="264">
        <v>700</v>
      </c>
      <c r="M161" s="263"/>
      <c r="N161" s="264">
        <v>700</v>
      </c>
      <c r="O161" s="264"/>
      <c r="P161" s="264"/>
    </row>
    <row r="162" spans="1:16" x14ac:dyDescent="0.25">
      <c r="A162" s="122"/>
      <c r="B162" s="133" t="s">
        <v>142</v>
      </c>
      <c r="C162" s="228" t="s">
        <v>143</v>
      </c>
      <c r="D162" s="229"/>
      <c r="E162" s="229"/>
      <c r="F162" s="229"/>
      <c r="G162" s="229"/>
      <c r="H162" s="131">
        <v>437.91</v>
      </c>
      <c r="I162" s="273">
        <v>700</v>
      </c>
      <c r="J162" s="229"/>
      <c r="K162" s="131">
        <v>700</v>
      </c>
      <c r="L162" s="273">
        <v>700</v>
      </c>
      <c r="M162" s="229"/>
      <c r="N162" s="273">
        <v>700</v>
      </c>
      <c r="O162" s="273"/>
      <c r="P162" s="273"/>
    </row>
    <row r="163" spans="1:16" x14ac:dyDescent="0.25">
      <c r="A163" s="122"/>
      <c r="B163" s="133" t="s">
        <v>144</v>
      </c>
      <c r="C163" s="228" t="s">
        <v>143</v>
      </c>
      <c r="D163" s="229"/>
      <c r="E163" s="229"/>
      <c r="F163" s="229"/>
      <c r="G163" s="229"/>
      <c r="H163" s="131">
        <v>437.91</v>
      </c>
      <c r="I163" s="273">
        <v>700</v>
      </c>
      <c r="J163" s="229"/>
      <c r="K163" s="131">
        <v>700</v>
      </c>
      <c r="L163" s="273">
        <v>700</v>
      </c>
      <c r="M163" s="229"/>
      <c r="N163" s="273">
        <v>700</v>
      </c>
      <c r="O163" s="273"/>
      <c r="P163" s="273"/>
    </row>
    <row r="164" spans="1:16" x14ac:dyDescent="0.25">
      <c r="A164" s="122"/>
      <c r="B164" s="122" t="s">
        <v>202</v>
      </c>
      <c r="C164" s="268" t="s">
        <v>31</v>
      </c>
      <c r="D164" s="269"/>
      <c r="E164" s="269"/>
      <c r="F164" s="269"/>
      <c r="G164" s="269"/>
      <c r="H164" s="123">
        <v>437.91</v>
      </c>
      <c r="I164" s="272">
        <v>700</v>
      </c>
      <c r="J164" s="269"/>
      <c r="K164" s="123">
        <v>700</v>
      </c>
      <c r="L164" s="272">
        <v>700</v>
      </c>
      <c r="M164" s="269"/>
      <c r="N164" s="272">
        <v>700</v>
      </c>
      <c r="O164" s="272"/>
      <c r="P164" s="272"/>
    </row>
    <row r="165" spans="1:16" x14ac:dyDescent="0.25">
      <c r="A165" s="122"/>
      <c r="B165" s="122" t="s">
        <v>203</v>
      </c>
      <c r="C165" s="268" t="s">
        <v>33</v>
      </c>
      <c r="D165" s="269"/>
      <c r="E165" s="269"/>
      <c r="F165" s="269"/>
      <c r="G165" s="269"/>
      <c r="H165" s="123">
        <v>437.91</v>
      </c>
      <c r="I165" s="272">
        <v>700</v>
      </c>
      <c r="J165" s="269"/>
      <c r="K165" s="123">
        <v>700</v>
      </c>
      <c r="L165" s="272">
        <v>700</v>
      </c>
      <c r="M165" s="269"/>
      <c r="N165" s="272">
        <v>700</v>
      </c>
      <c r="O165" s="272"/>
      <c r="P165" s="272"/>
    </row>
    <row r="166" spans="1:16" ht="22.5" x14ac:dyDescent="0.25">
      <c r="A166" s="122"/>
      <c r="B166" s="130" t="s">
        <v>222</v>
      </c>
      <c r="C166" s="262" t="s">
        <v>223</v>
      </c>
      <c r="D166" s="263"/>
      <c r="E166" s="263"/>
      <c r="F166" s="263"/>
      <c r="G166" s="263"/>
      <c r="H166" s="132">
        <v>6537.5</v>
      </c>
      <c r="I166" s="264">
        <v>0</v>
      </c>
      <c r="J166" s="263"/>
      <c r="K166" s="132">
        <v>0</v>
      </c>
      <c r="L166" s="264">
        <v>0</v>
      </c>
      <c r="M166" s="263"/>
      <c r="N166" s="264">
        <v>0</v>
      </c>
      <c r="O166" s="264"/>
      <c r="P166" s="264"/>
    </row>
    <row r="167" spans="1:16" x14ac:dyDescent="0.25">
      <c r="A167" s="122"/>
      <c r="B167" s="133" t="s">
        <v>142</v>
      </c>
      <c r="C167" s="228" t="s">
        <v>143</v>
      </c>
      <c r="D167" s="229"/>
      <c r="E167" s="229"/>
      <c r="F167" s="229"/>
      <c r="G167" s="229"/>
      <c r="H167" s="131">
        <v>6537.5</v>
      </c>
      <c r="I167" s="273">
        <v>0</v>
      </c>
      <c r="J167" s="229"/>
      <c r="K167" s="131">
        <v>0</v>
      </c>
      <c r="L167" s="273">
        <v>0</v>
      </c>
      <c r="M167" s="229"/>
      <c r="N167" s="273">
        <v>0</v>
      </c>
      <c r="O167" s="273"/>
      <c r="P167" s="273"/>
    </row>
    <row r="168" spans="1:16" x14ac:dyDescent="0.25">
      <c r="A168" s="122"/>
      <c r="B168" s="133" t="s">
        <v>144</v>
      </c>
      <c r="C168" s="228" t="s">
        <v>143</v>
      </c>
      <c r="D168" s="229"/>
      <c r="E168" s="229"/>
      <c r="F168" s="229"/>
      <c r="G168" s="229"/>
      <c r="H168" s="131">
        <v>6537.5</v>
      </c>
      <c r="I168" s="273">
        <v>0</v>
      </c>
      <c r="J168" s="229"/>
      <c r="K168" s="131">
        <v>0</v>
      </c>
      <c r="L168" s="273">
        <v>0</v>
      </c>
      <c r="M168" s="229"/>
      <c r="N168" s="273">
        <v>0</v>
      </c>
      <c r="O168" s="273"/>
      <c r="P168" s="273"/>
    </row>
    <row r="169" spans="1:16" x14ac:dyDescent="0.25">
      <c r="A169" s="122"/>
      <c r="B169" s="124">
        <v>4</v>
      </c>
      <c r="C169" s="268" t="s">
        <v>34</v>
      </c>
      <c r="D169" s="269"/>
      <c r="E169" s="269"/>
      <c r="F169" s="269"/>
      <c r="G169" s="269"/>
      <c r="H169" s="123">
        <v>6537.5</v>
      </c>
      <c r="I169" s="272">
        <v>0</v>
      </c>
      <c r="J169" s="269"/>
      <c r="K169" s="123">
        <v>0</v>
      </c>
      <c r="L169" s="272">
        <v>0</v>
      </c>
      <c r="M169" s="269"/>
      <c r="N169" s="272">
        <v>0</v>
      </c>
      <c r="O169" s="272"/>
      <c r="P169" s="272"/>
    </row>
    <row r="170" spans="1:16" x14ac:dyDescent="0.25">
      <c r="A170" s="122"/>
      <c r="B170" s="124">
        <v>42</v>
      </c>
      <c r="C170" s="268" t="s">
        <v>217</v>
      </c>
      <c r="D170" s="269"/>
      <c r="E170" s="269"/>
      <c r="F170" s="269"/>
      <c r="G170" s="269"/>
      <c r="H170" s="123">
        <v>6537.5</v>
      </c>
      <c r="I170" s="272">
        <v>0</v>
      </c>
      <c r="J170" s="269"/>
      <c r="K170" s="123">
        <v>0</v>
      </c>
      <c r="L170" s="272">
        <v>0</v>
      </c>
      <c r="M170" s="269"/>
      <c r="N170" s="272">
        <v>0</v>
      </c>
      <c r="O170" s="272"/>
      <c r="P170" s="272"/>
    </row>
    <row r="171" spans="1:16" ht="22.5" x14ac:dyDescent="0.25">
      <c r="A171" s="122"/>
      <c r="B171" s="130" t="s">
        <v>224</v>
      </c>
      <c r="C171" s="262" t="s">
        <v>225</v>
      </c>
      <c r="D171" s="263"/>
      <c r="E171" s="263"/>
      <c r="F171" s="263"/>
      <c r="G171" s="263"/>
      <c r="H171" s="132">
        <v>0</v>
      </c>
      <c r="I171" s="264">
        <v>884</v>
      </c>
      <c r="J171" s="263"/>
      <c r="K171" s="132">
        <v>50</v>
      </c>
      <c r="L171" s="264">
        <v>50</v>
      </c>
      <c r="M171" s="263"/>
      <c r="N171" s="264">
        <v>50</v>
      </c>
      <c r="O171" s="264"/>
      <c r="P171" s="264"/>
    </row>
    <row r="172" spans="1:16" x14ac:dyDescent="0.25">
      <c r="A172" s="122"/>
      <c r="B172" s="133" t="s">
        <v>142</v>
      </c>
      <c r="C172" s="228" t="s">
        <v>143</v>
      </c>
      <c r="D172" s="229"/>
      <c r="E172" s="229"/>
      <c r="F172" s="229"/>
      <c r="G172" s="229"/>
      <c r="H172" s="131">
        <v>0</v>
      </c>
      <c r="I172" s="273">
        <v>884</v>
      </c>
      <c r="J172" s="229"/>
      <c r="K172" s="131">
        <v>50</v>
      </c>
      <c r="L172" s="273">
        <v>50</v>
      </c>
      <c r="M172" s="229"/>
      <c r="N172" s="273">
        <v>50</v>
      </c>
      <c r="O172" s="273"/>
      <c r="P172" s="273"/>
    </row>
    <row r="173" spans="1:16" x14ac:dyDescent="0.25">
      <c r="A173" s="122"/>
      <c r="B173" s="133" t="s">
        <v>144</v>
      </c>
      <c r="C173" s="228" t="s">
        <v>143</v>
      </c>
      <c r="D173" s="229"/>
      <c r="E173" s="229"/>
      <c r="F173" s="229"/>
      <c r="G173" s="229"/>
      <c r="H173" s="131">
        <v>0</v>
      </c>
      <c r="I173" s="273">
        <v>884</v>
      </c>
      <c r="J173" s="229"/>
      <c r="K173" s="131">
        <v>50</v>
      </c>
      <c r="L173" s="273">
        <v>50</v>
      </c>
      <c r="M173" s="229"/>
      <c r="N173" s="273">
        <v>50</v>
      </c>
      <c r="O173" s="273"/>
      <c r="P173" s="273"/>
    </row>
    <row r="174" spans="1:16" x14ac:dyDescent="0.25">
      <c r="A174" s="122"/>
      <c r="B174" s="122" t="s">
        <v>202</v>
      </c>
      <c r="C174" s="268" t="s">
        <v>31</v>
      </c>
      <c r="D174" s="269"/>
      <c r="E174" s="269"/>
      <c r="F174" s="269"/>
      <c r="G174" s="269"/>
      <c r="H174" s="123">
        <v>0</v>
      </c>
      <c r="I174" s="272">
        <v>884</v>
      </c>
      <c r="J174" s="269"/>
      <c r="K174" s="123">
        <v>50</v>
      </c>
      <c r="L174" s="272">
        <v>50</v>
      </c>
      <c r="M174" s="269"/>
      <c r="N174" s="272">
        <v>50</v>
      </c>
      <c r="O174" s="272"/>
      <c r="P174" s="272"/>
    </row>
    <row r="175" spans="1:16" x14ac:dyDescent="0.25">
      <c r="A175" s="122"/>
      <c r="B175" s="122" t="s">
        <v>203</v>
      </c>
      <c r="C175" s="268" t="s">
        <v>33</v>
      </c>
      <c r="D175" s="269"/>
      <c r="E175" s="269"/>
      <c r="F175" s="269"/>
      <c r="G175" s="269"/>
      <c r="H175" s="123">
        <v>0</v>
      </c>
      <c r="I175" s="272">
        <v>884</v>
      </c>
      <c r="J175" s="269"/>
      <c r="K175" s="123">
        <v>50</v>
      </c>
      <c r="L175" s="272">
        <v>50</v>
      </c>
      <c r="M175" s="269"/>
      <c r="N175" s="272">
        <v>50</v>
      </c>
      <c r="O175" s="272"/>
      <c r="P175" s="272"/>
    </row>
    <row r="176" spans="1:16" ht="22.5" x14ac:dyDescent="0.25">
      <c r="A176" s="122"/>
      <c r="B176" s="130" t="s">
        <v>226</v>
      </c>
      <c r="C176" s="262" t="s">
        <v>227</v>
      </c>
      <c r="D176" s="263"/>
      <c r="E176" s="263"/>
      <c r="F176" s="263"/>
      <c r="G176" s="263"/>
      <c r="H176" s="132">
        <v>0</v>
      </c>
      <c r="I176" s="264">
        <v>3000</v>
      </c>
      <c r="J176" s="263"/>
      <c r="K176" s="132">
        <v>50</v>
      </c>
      <c r="L176" s="264">
        <v>50</v>
      </c>
      <c r="M176" s="263"/>
      <c r="N176" s="264">
        <v>50</v>
      </c>
      <c r="O176" s="264"/>
      <c r="P176" s="264"/>
    </row>
    <row r="177" spans="1:16" x14ac:dyDescent="0.25">
      <c r="A177" s="122"/>
      <c r="B177" s="122" t="s">
        <v>142</v>
      </c>
      <c r="C177" s="268" t="s">
        <v>143</v>
      </c>
      <c r="D177" s="269"/>
      <c r="E177" s="269"/>
      <c r="F177" s="269"/>
      <c r="G177" s="269"/>
      <c r="H177" s="123">
        <v>0</v>
      </c>
      <c r="I177" s="272">
        <v>3000</v>
      </c>
      <c r="J177" s="269"/>
      <c r="K177" s="123">
        <v>50</v>
      </c>
      <c r="L177" s="272">
        <v>50</v>
      </c>
      <c r="M177" s="269"/>
      <c r="N177" s="272">
        <v>50</v>
      </c>
      <c r="O177" s="272"/>
      <c r="P177" s="272"/>
    </row>
    <row r="178" spans="1:16" x14ac:dyDescent="0.25">
      <c r="A178" s="122"/>
      <c r="B178" s="122" t="s">
        <v>144</v>
      </c>
      <c r="C178" s="268" t="s">
        <v>143</v>
      </c>
      <c r="D178" s="269"/>
      <c r="E178" s="269"/>
      <c r="F178" s="269"/>
      <c r="G178" s="269"/>
      <c r="H178" s="123">
        <v>0</v>
      </c>
      <c r="I178" s="272">
        <v>3000</v>
      </c>
      <c r="J178" s="269"/>
      <c r="K178" s="123">
        <v>50</v>
      </c>
      <c r="L178" s="272">
        <v>50</v>
      </c>
      <c r="M178" s="269"/>
      <c r="N178" s="272">
        <v>50</v>
      </c>
      <c r="O178" s="272"/>
      <c r="P178" s="272"/>
    </row>
    <row r="179" spans="1:16" x14ac:dyDescent="0.25">
      <c r="A179" s="122"/>
      <c r="B179" s="122" t="s">
        <v>202</v>
      </c>
      <c r="C179" s="268" t="s">
        <v>31</v>
      </c>
      <c r="D179" s="269"/>
      <c r="E179" s="269"/>
      <c r="F179" s="269"/>
      <c r="G179" s="269"/>
      <c r="H179" s="123">
        <v>0</v>
      </c>
      <c r="I179" s="272">
        <v>3000</v>
      </c>
      <c r="J179" s="269"/>
      <c r="K179" s="123">
        <v>50</v>
      </c>
      <c r="L179" s="272">
        <v>50</v>
      </c>
      <c r="M179" s="269"/>
      <c r="N179" s="272">
        <v>50</v>
      </c>
      <c r="O179" s="272"/>
      <c r="P179" s="272"/>
    </row>
    <row r="180" spans="1:16" x14ac:dyDescent="0.25">
      <c r="A180" s="122"/>
      <c r="B180" s="122" t="s">
        <v>209</v>
      </c>
      <c r="C180" s="268" t="s">
        <v>32</v>
      </c>
      <c r="D180" s="269"/>
      <c r="E180" s="269"/>
      <c r="F180" s="269"/>
      <c r="G180" s="269"/>
      <c r="H180" s="123">
        <v>0</v>
      </c>
      <c r="I180" s="272">
        <v>0</v>
      </c>
      <c r="J180" s="269"/>
      <c r="K180" s="123">
        <v>50</v>
      </c>
      <c r="L180" s="272">
        <v>50</v>
      </c>
      <c r="M180" s="269"/>
      <c r="N180" s="272">
        <v>50</v>
      </c>
      <c r="O180" s="272"/>
      <c r="P180" s="272"/>
    </row>
    <row r="181" spans="1:16" x14ac:dyDescent="0.25">
      <c r="A181" s="122"/>
      <c r="B181" s="122" t="s">
        <v>203</v>
      </c>
      <c r="C181" s="268" t="s">
        <v>33</v>
      </c>
      <c r="D181" s="269"/>
      <c r="E181" s="269"/>
      <c r="F181" s="269"/>
      <c r="G181" s="269"/>
      <c r="H181" s="123">
        <v>0</v>
      </c>
      <c r="I181" s="272">
        <v>3000</v>
      </c>
      <c r="J181" s="269"/>
      <c r="K181" s="123">
        <v>0</v>
      </c>
      <c r="L181" s="272">
        <v>0</v>
      </c>
      <c r="M181" s="269"/>
      <c r="N181" s="272">
        <v>0</v>
      </c>
      <c r="O181" s="272"/>
      <c r="P181" s="272"/>
    </row>
    <row r="182" spans="1:16" x14ac:dyDescent="0.25">
      <c r="A182" s="122"/>
      <c r="B182" s="122" t="s">
        <v>215</v>
      </c>
      <c r="C182" s="268" t="s">
        <v>34</v>
      </c>
      <c r="D182" s="269"/>
      <c r="E182" s="269"/>
      <c r="F182" s="269"/>
      <c r="G182" s="269"/>
      <c r="H182" s="123">
        <v>0</v>
      </c>
      <c r="I182" s="272">
        <v>0</v>
      </c>
      <c r="J182" s="269"/>
      <c r="K182" s="123">
        <v>0</v>
      </c>
      <c r="L182" s="272">
        <v>0</v>
      </c>
      <c r="M182" s="269"/>
      <c r="N182" s="272">
        <v>0</v>
      </c>
      <c r="O182" s="272"/>
      <c r="P182" s="272"/>
    </row>
    <row r="183" spans="1:16" x14ac:dyDescent="0.25">
      <c r="A183" s="122"/>
      <c r="B183" s="122" t="s">
        <v>216</v>
      </c>
      <c r="C183" s="268" t="s">
        <v>217</v>
      </c>
      <c r="D183" s="269"/>
      <c r="E183" s="269"/>
      <c r="F183" s="269"/>
      <c r="G183" s="269"/>
      <c r="H183" s="123">
        <v>0</v>
      </c>
      <c r="I183" s="272">
        <v>0</v>
      </c>
      <c r="J183" s="269"/>
      <c r="K183" s="123">
        <v>0</v>
      </c>
      <c r="L183" s="272">
        <v>0</v>
      </c>
      <c r="M183" s="269"/>
      <c r="N183" s="272">
        <v>0</v>
      </c>
      <c r="O183" s="272"/>
      <c r="P183" s="272"/>
    </row>
    <row r="184" spans="1:16" ht="22.5" x14ac:dyDescent="0.25">
      <c r="A184" s="122"/>
      <c r="B184" s="130" t="s">
        <v>228</v>
      </c>
      <c r="C184" s="262" t="s">
        <v>229</v>
      </c>
      <c r="D184" s="263"/>
      <c r="E184" s="263"/>
      <c r="F184" s="263"/>
      <c r="G184" s="263"/>
      <c r="H184" s="132">
        <v>5512.59</v>
      </c>
      <c r="I184" s="264">
        <v>13750</v>
      </c>
      <c r="J184" s="263"/>
      <c r="K184" s="132">
        <v>14250</v>
      </c>
      <c r="L184" s="264">
        <v>14250</v>
      </c>
      <c r="M184" s="263"/>
      <c r="N184" s="264">
        <v>14250</v>
      </c>
      <c r="O184" s="264"/>
      <c r="P184" s="264"/>
    </row>
    <row r="185" spans="1:16" x14ac:dyDescent="0.25">
      <c r="A185" s="122"/>
      <c r="B185" s="122" t="s">
        <v>142</v>
      </c>
      <c r="C185" s="268" t="s">
        <v>143</v>
      </c>
      <c r="D185" s="269"/>
      <c r="E185" s="269"/>
      <c r="F185" s="269"/>
      <c r="G185" s="269"/>
      <c r="H185" s="123">
        <v>5512.59</v>
      </c>
      <c r="I185" s="272">
        <v>13750</v>
      </c>
      <c r="J185" s="269"/>
      <c r="K185" s="123">
        <v>14250</v>
      </c>
      <c r="L185" s="272">
        <v>14250</v>
      </c>
      <c r="M185" s="269"/>
      <c r="N185" s="272">
        <v>14250</v>
      </c>
      <c r="O185" s="272"/>
      <c r="P185" s="272"/>
    </row>
    <row r="186" spans="1:16" x14ac:dyDescent="0.25">
      <c r="A186" s="122"/>
      <c r="B186" s="122" t="s">
        <v>144</v>
      </c>
      <c r="C186" s="268" t="s">
        <v>143</v>
      </c>
      <c r="D186" s="269"/>
      <c r="E186" s="269"/>
      <c r="F186" s="269"/>
      <c r="G186" s="269"/>
      <c r="H186" s="123">
        <v>5512.59</v>
      </c>
      <c r="I186" s="272">
        <v>13750</v>
      </c>
      <c r="J186" s="269"/>
      <c r="K186" s="123">
        <v>14250</v>
      </c>
      <c r="L186" s="272">
        <v>14250</v>
      </c>
      <c r="M186" s="269"/>
      <c r="N186" s="272">
        <v>14250</v>
      </c>
      <c r="O186" s="272"/>
      <c r="P186" s="272"/>
    </row>
    <row r="187" spans="1:16" x14ac:dyDescent="0.25">
      <c r="A187" s="122"/>
      <c r="B187" s="122" t="s">
        <v>202</v>
      </c>
      <c r="C187" s="268" t="s">
        <v>31</v>
      </c>
      <c r="D187" s="269"/>
      <c r="E187" s="269"/>
      <c r="F187" s="269"/>
      <c r="G187" s="269"/>
      <c r="H187" s="123">
        <v>5512.59</v>
      </c>
      <c r="I187" s="272">
        <v>10250</v>
      </c>
      <c r="J187" s="269"/>
      <c r="K187" s="123">
        <v>10750</v>
      </c>
      <c r="L187" s="272">
        <v>10750</v>
      </c>
      <c r="M187" s="269"/>
      <c r="N187" s="272">
        <v>10750</v>
      </c>
      <c r="O187" s="272"/>
      <c r="P187" s="272"/>
    </row>
    <row r="188" spans="1:16" x14ac:dyDescent="0.25">
      <c r="A188" s="122"/>
      <c r="B188" s="122" t="s">
        <v>203</v>
      </c>
      <c r="C188" s="268" t="s">
        <v>33</v>
      </c>
      <c r="D188" s="269"/>
      <c r="E188" s="269"/>
      <c r="F188" s="269"/>
      <c r="G188" s="269"/>
      <c r="H188" s="123">
        <v>5512.59</v>
      </c>
      <c r="I188" s="272">
        <v>10250</v>
      </c>
      <c r="J188" s="269"/>
      <c r="K188" s="123">
        <v>10750</v>
      </c>
      <c r="L188" s="272">
        <v>10750</v>
      </c>
      <c r="M188" s="269"/>
      <c r="N188" s="272">
        <v>10750</v>
      </c>
      <c r="O188" s="272"/>
      <c r="P188" s="272"/>
    </row>
    <row r="189" spans="1:16" x14ac:dyDescent="0.25">
      <c r="A189" s="122"/>
      <c r="B189" s="122" t="s">
        <v>215</v>
      </c>
      <c r="C189" s="268" t="s">
        <v>34</v>
      </c>
      <c r="D189" s="269"/>
      <c r="E189" s="269"/>
      <c r="F189" s="269"/>
      <c r="G189" s="269"/>
      <c r="H189" s="123">
        <v>0</v>
      </c>
      <c r="I189" s="272">
        <v>3500</v>
      </c>
      <c r="J189" s="269"/>
      <c r="K189" s="123">
        <v>3500</v>
      </c>
      <c r="L189" s="272">
        <v>3500</v>
      </c>
      <c r="M189" s="269"/>
      <c r="N189" s="272">
        <v>3500</v>
      </c>
      <c r="O189" s="272"/>
      <c r="P189" s="272"/>
    </row>
    <row r="190" spans="1:16" x14ac:dyDescent="0.25">
      <c r="A190" s="122"/>
      <c r="B190" s="122" t="s">
        <v>216</v>
      </c>
      <c r="C190" s="268" t="s">
        <v>217</v>
      </c>
      <c r="D190" s="269"/>
      <c r="E190" s="269"/>
      <c r="F190" s="269"/>
      <c r="G190" s="269"/>
      <c r="H190" s="123">
        <v>0</v>
      </c>
      <c r="I190" s="272">
        <v>3500</v>
      </c>
      <c r="J190" s="269"/>
      <c r="K190" s="123">
        <v>3500</v>
      </c>
      <c r="L190" s="272">
        <v>3500</v>
      </c>
      <c r="M190" s="269"/>
      <c r="N190" s="272">
        <v>3500</v>
      </c>
      <c r="O190" s="272"/>
      <c r="P190" s="272"/>
    </row>
    <row r="191" spans="1:16" ht="22.5" x14ac:dyDescent="0.25">
      <c r="A191" s="122"/>
      <c r="B191" s="130" t="s">
        <v>230</v>
      </c>
      <c r="C191" s="262" t="s">
        <v>231</v>
      </c>
      <c r="D191" s="263"/>
      <c r="E191" s="263"/>
      <c r="F191" s="263"/>
      <c r="G191" s="263"/>
      <c r="H191" s="132">
        <f>H192+H203+H213</f>
        <v>20489.96</v>
      </c>
      <c r="I191" s="264">
        <f>I192+I203+I213</f>
        <v>38077.360000000001</v>
      </c>
      <c r="J191" s="263"/>
      <c r="K191" s="132">
        <f>K192+K198+K208</f>
        <v>12972.830000000002</v>
      </c>
      <c r="L191" s="264">
        <v>9579.5300000000007</v>
      </c>
      <c r="M191" s="263"/>
      <c r="N191" s="264">
        <v>1434.09</v>
      </c>
      <c r="O191" s="264"/>
      <c r="P191" s="264"/>
    </row>
    <row r="192" spans="1:16" x14ac:dyDescent="0.25">
      <c r="A192" s="122"/>
      <c r="B192" s="133" t="s">
        <v>142</v>
      </c>
      <c r="C192" s="228" t="s">
        <v>143</v>
      </c>
      <c r="D192" s="229"/>
      <c r="E192" s="229"/>
      <c r="F192" s="229"/>
      <c r="G192" s="229"/>
      <c r="H192" s="131">
        <v>1558.36</v>
      </c>
      <c r="I192" s="273">
        <v>4079.45</v>
      </c>
      <c r="J192" s="229"/>
      <c r="K192" s="131">
        <v>1389.85</v>
      </c>
      <c r="L192" s="273">
        <v>1027.8900000000001</v>
      </c>
      <c r="M192" s="229"/>
      <c r="N192" s="273">
        <v>155.22</v>
      </c>
      <c r="O192" s="273"/>
      <c r="P192" s="273"/>
    </row>
    <row r="193" spans="1:16" x14ac:dyDescent="0.25">
      <c r="A193" s="122"/>
      <c r="B193" s="133" t="s">
        <v>144</v>
      </c>
      <c r="C193" s="228" t="s">
        <v>143</v>
      </c>
      <c r="D193" s="229"/>
      <c r="E193" s="229"/>
      <c r="F193" s="229"/>
      <c r="G193" s="229"/>
      <c r="H193" s="131">
        <f>H194</f>
        <v>1558.3600000000001</v>
      </c>
      <c r="I193" s="273">
        <v>4079.45</v>
      </c>
      <c r="J193" s="229"/>
      <c r="K193" s="131">
        <v>1389.85</v>
      </c>
      <c r="L193" s="273">
        <v>1027.8900000000001</v>
      </c>
      <c r="M193" s="229"/>
      <c r="N193" s="273">
        <v>155.22</v>
      </c>
      <c r="O193" s="273"/>
      <c r="P193" s="273"/>
    </row>
    <row r="194" spans="1:16" x14ac:dyDescent="0.25">
      <c r="A194" s="122"/>
      <c r="B194" s="122" t="s">
        <v>202</v>
      </c>
      <c r="C194" s="268" t="s">
        <v>31</v>
      </c>
      <c r="D194" s="269"/>
      <c r="E194" s="269"/>
      <c r="F194" s="269"/>
      <c r="G194" s="269"/>
      <c r="H194" s="123">
        <f>H195+H196</f>
        <v>1558.3600000000001</v>
      </c>
      <c r="I194" s="272">
        <v>4079.45</v>
      </c>
      <c r="J194" s="269"/>
      <c r="K194" s="123">
        <v>1389.85</v>
      </c>
      <c r="L194" s="272">
        <v>1027.8900000000001</v>
      </c>
      <c r="M194" s="269"/>
      <c r="N194" s="272">
        <v>155.22</v>
      </c>
      <c r="O194" s="272"/>
      <c r="P194" s="272"/>
    </row>
    <row r="195" spans="1:16" x14ac:dyDescent="0.25">
      <c r="A195" s="122"/>
      <c r="B195" s="122" t="s">
        <v>209</v>
      </c>
      <c r="C195" s="268" t="s">
        <v>32</v>
      </c>
      <c r="D195" s="269"/>
      <c r="E195" s="269"/>
      <c r="F195" s="269"/>
      <c r="G195" s="269"/>
      <c r="H195" s="123">
        <v>1459.7</v>
      </c>
      <c r="I195" s="272">
        <v>3834.04</v>
      </c>
      <c r="J195" s="269"/>
      <c r="K195" s="123">
        <v>1294.47</v>
      </c>
      <c r="L195" s="272">
        <v>948.19</v>
      </c>
      <c r="M195" s="269"/>
      <c r="N195" s="272">
        <v>143.46</v>
      </c>
      <c r="O195" s="272"/>
      <c r="P195" s="272"/>
    </row>
    <row r="196" spans="1:16" x14ac:dyDescent="0.25">
      <c r="A196" s="122"/>
      <c r="B196" s="122" t="s">
        <v>203</v>
      </c>
      <c r="C196" s="268" t="s">
        <v>33</v>
      </c>
      <c r="D196" s="269"/>
      <c r="E196" s="269"/>
      <c r="F196" s="269"/>
      <c r="G196" s="269"/>
      <c r="H196" s="123">
        <v>98.66</v>
      </c>
      <c r="I196" s="272">
        <v>245.41</v>
      </c>
      <c r="J196" s="269"/>
      <c r="K196" s="123">
        <v>95.38</v>
      </c>
      <c r="L196" s="272">
        <v>79.7</v>
      </c>
      <c r="M196" s="269"/>
      <c r="N196" s="272">
        <v>11.76</v>
      </c>
      <c r="O196" s="272"/>
      <c r="P196" s="272"/>
    </row>
    <row r="197" spans="1:16" x14ac:dyDescent="0.25">
      <c r="A197" s="122"/>
      <c r="B197" s="133" t="s">
        <v>156</v>
      </c>
      <c r="C197" s="228" t="s">
        <v>157</v>
      </c>
      <c r="D197" s="229"/>
      <c r="E197" s="229"/>
      <c r="F197" s="229"/>
      <c r="G197" s="229"/>
      <c r="H197" s="131">
        <f>H203+H208+H198+H213</f>
        <v>18931.600000000002</v>
      </c>
      <c r="I197" s="273">
        <v>33997.910000000003</v>
      </c>
      <c r="J197" s="273"/>
      <c r="K197" s="131">
        <f>K198+K203+K208+K213+K218+K230+K238</f>
        <v>15872.500000000002</v>
      </c>
      <c r="L197" s="273">
        <v>8551.64</v>
      </c>
      <c r="M197" s="229"/>
      <c r="N197" s="273">
        <v>1278.8699999999999</v>
      </c>
      <c r="O197" s="273"/>
      <c r="P197" s="273"/>
    </row>
    <row r="198" spans="1:16" x14ac:dyDescent="0.25">
      <c r="A198" s="122"/>
      <c r="B198" s="133" t="s">
        <v>158</v>
      </c>
      <c r="C198" s="228" t="s">
        <v>159</v>
      </c>
      <c r="D198" s="229"/>
      <c r="E198" s="229"/>
      <c r="F198" s="229"/>
      <c r="G198" s="229"/>
      <c r="H198" s="131">
        <f>H199</f>
        <v>0</v>
      </c>
      <c r="I198" s="273">
        <v>0</v>
      </c>
      <c r="J198" s="229"/>
      <c r="K198" s="131">
        <v>1737.45</v>
      </c>
      <c r="L198" s="273">
        <v>1270.25</v>
      </c>
      <c r="M198" s="229"/>
      <c r="N198" s="273">
        <v>179.33</v>
      </c>
      <c r="O198" s="273"/>
      <c r="P198" s="273"/>
    </row>
    <row r="199" spans="1:16" ht="21.75" customHeight="1" x14ac:dyDescent="0.25">
      <c r="A199" s="122"/>
      <c r="B199" s="133" t="s">
        <v>162</v>
      </c>
      <c r="C199" s="228" t="s">
        <v>86</v>
      </c>
      <c r="D199" s="229"/>
      <c r="E199" s="229"/>
      <c r="F199" s="229"/>
      <c r="G199" s="229"/>
      <c r="H199" s="131">
        <f>H200</f>
        <v>0</v>
      </c>
      <c r="I199" s="273">
        <v>0</v>
      </c>
      <c r="J199" s="229"/>
      <c r="K199" s="131">
        <v>1737.45</v>
      </c>
      <c r="L199" s="273">
        <v>1270.25</v>
      </c>
      <c r="M199" s="229"/>
      <c r="N199" s="273">
        <v>179.33</v>
      </c>
      <c r="O199" s="273"/>
      <c r="P199" s="273"/>
    </row>
    <row r="200" spans="1:16" x14ac:dyDescent="0.25">
      <c r="A200" s="122"/>
      <c r="B200" s="122" t="s">
        <v>202</v>
      </c>
      <c r="C200" s="268" t="s">
        <v>31</v>
      </c>
      <c r="D200" s="269"/>
      <c r="E200" s="269"/>
      <c r="F200" s="269"/>
      <c r="G200" s="269"/>
      <c r="H200" s="123">
        <v>0</v>
      </c>
      <c r="I200" s="272">
        <v>0</v>
      </c>
      <c r="J200" s="269"/>
      <c r="K200" s="123">
        <f>K201+K202</f>
        <v>1737.45</v>
      </c>
      <c r="L200" s="272">
        <v>1270.25</v>
      </c>
      <c r="M200" s="269"/>
      <c r="N200" s="272">
        <v>179.33</v>
      </c>
      <c r="O200" s="272"/>
      <c r="P200" s="272"/>
    </row>
    <row r="201" spans="1:16" x14ac:dyDescent="0.25">
      <c r="A201" s="122"/>
      <c r="B201" s="122" t="s">
        <v>209</v>
      </c>
      <c r="C201" s="268" t="s">
        <v>32</v>
      </c>
      <c r="D201" s="269"/>
      <c r="E201" s="269"/>
      <c r="F201" s="269"/>
      <c r="G201" s="269"/>
      <c r="H201" s="123">
        <v>0</v>
      </c>
      <c r="I201" s="272">
        <v>0</v>
      </c>
      <c r="J201" s="269"/>
      <c r="K201" s="123">
        <v>1618.22</v>
      </c>
      <c r="L201" s="272">
        <v>1185.32</v>
      </c>
      <c r="M201" s="269"/>
      <c r="N201" s="272">
        <v>179.33</v>
      </c>
      <c r="O201" s="272"/>
      <c r="P201" s="272"/>
    </row>
    <row r="202" spans="1:16" x14ac:dyDescent="0.25">
      <c r="A202" s="122"/>
      <c r="B202" s="122" t="s">
        <v>203</v>
      </c>
      <c r="C202" s="268" t="s">
        <v>33</v>
      </c>
      <c r="D202" s="269"/>
      <c r="E202" s="269"/>
      <c r="F202" s="269"/>
      <c r="G202" s="269"/>
      <c r="H202" s="123">
        <v>0</v>
      </c>
      <c r="I202" s="272">
        <v>0</v>
      </c>
      <c r="J202" s="269"/>
      <c r="K202" s="123">
        <v>119.23</v>
      </c>
      <c r="L202" s="272">
        <v>84.93</v>
      </c>
      <c r="M202" s="269"/>
      <c r="N202" s="272">
        <v>0</v>
      </c>
      <c r="O202" s="272"/>
      <c r="P202" s="272"/>
    </row>
    <row r="203" spans="1:16" x14ac:dyDescent="0.25">
      <c r="A203" s="122"/>
      <c r="B203" s="133" t="s">
        <v>168</v>
      </c>
      <c r="C203" s="228" t="s">
        <v>169</v>
      </c>
      <c r="D203" s="229"/>
      <c r="E203" s="229"/>
      <c r="F203" s="229"/>
      <c r="G203" s="229"/>
      <c r="H203" s="131">
        <f>H205</f>
        <v>2839.7400000000002</v>
      </c>
      <c r="I203" s="273">
        <v>5099.68</v>
      </c>
      <c r="J203" s="229"/>
      <c r="K203" s="131">
        <v>0</v>
      </c>
      <c r="L203" s="273">
        <v>0</v>
      </c>
      <c r="M203" s="229"/>
      <c r="N203" s="273">
        <v>0</v>
      </c>
      <c r="O203" s="273"/>
      <c r="P203" s="273"/>
    </row>
    <row r="204" spans="1:16" x14ac:dyDescent="0.25">
      <c r="A204" s="122"/>
      <c r="B204" s="133" t="s">
        <v>168</v>
      </c>
      <c r="C204" s="228" t="s">
        <v>170</v>
      </c>
      <c r="D204" s="229"/>
      <c r="E204" s="229"/>
      <c r="F204" s="229"/>
      <c r="G204" s="229"/>
      <c r="H204" s="131">
        <v>0</v>
      </c>
      <c r="I204" s="273">
        <v>0</v>
      </c>
      <c r="J204" s="229"/>
      <c r="K204" s="131">
        <v>0</v>
      </c>
      <c r="L204" s="273">
        <v>0</v>
      </c>
      <c r="M204" s="229"/>
      <c r="N204" s="273">
        <v>0</v>
      </c>
      <c r="O204" s="273"/>
      <c r="P204" s="273"/>
    </row>
    <row r="205" spans="1:16" x14ac:dyDescent="0.25">
      <c r="A205" s="122"/>
      <c r="B205" s="122" t="s">
        <v>202</v>
      </c>
      <c r="C205" s="268" t="s">
        <v>31</v>
      </c>
      <c r="D205" s="269"/>
      <c r="E205" s="269"/>
      <c r="F205" s="269"/>
      <c r="G205" s="269"/>
      <c r="H205" s="123">
        <f>H206+H207</f>
        <v>2839.7400000000002</v>
      </c>
      <c r="I205" s="272">
        <v>5099.68</v>
      </c>
      <c r="J205" s="269"/>
      <c r="K205" s="123">
        <v>0</v>
      </c>
      <c r="L205" s="272">
        <v>0</v>
      </c>
      <c r="M205" s="269"/>
      <c r="N205" s="272">
        <v>0</v>
      </c>
      <c r="O205" s="272"/>
      <c r="P205" s="272"/>
    </row>
    <row r="206" spans="1:16" x14ac:dyDescent="0.25">
      <c r="A206" s="122"/>
      <c r="B206" s="122" t="s">
        <v>209</v>
      </c>
      <c r="C206" s="268" t="s">
        <v>32</v>
      </c>
      <c r="D206" s="269"/>
      <c r="E206" s="269"/>
      <c r="F206" s="269"/>
      <c r="G206" s="269"/>
      <c r="H206" s="123">
        <v>2638.55</v>
      </c>
      <c r="I206" s="272">
        <v>4792.8999999999996</v>
      </c>
      <c r="J206" s="269"/>
      <c r="K206" s="123">
        <v>0</v>
      </c>
      <c r="L206" s="272">
        <v>0</v>
      </c>
      <c r="M206" s="269"/>
      <c r="N206" s="272">
        <v>0</v>
      </c>
      <c r="O206" s="272"/>
      <c r="P206" s="272"/>
    </row>
    <row r="207" spans="1:16" x14ac:dyDescent="0.25">
      <c r="A207" s="122"/>
      <c r="B207" s="122" t="s">
        <v>203</v>
      </c>
      <c r="C207" s="268" t="s">
        <v>33</v>
      </c>
      <c r="D207" s="269"/>
      <c r="E207" s="269"/>
      <c r="F207" s="269"/>
      <c r="G207" s="269"/>
      <c r="H207" s="123">
        <v>201.19</v>
      </c>
      <c r="I207" s="272">
        <v>306.77999999999997</v>
      </c>
      <c r="J207" s="269"/>
      <c r="K207" s="123">
        <v>0</v>
      </c>
      <c r="L207" s="272">
        <v>0</v>
      </c>
      <c r="M207" s="269"/>
      <c r="N207" s="272">
        <v>0</v>
      </c>
      <c r="O207" s="272"/>
      <c r="P207" s="272"/>
    </row>
    <row r="208" spans="1:16" x14ac:dyDescent="0.25">
      <c r="A208" s="122"/>
      <c r="B208" s="133" t="s">
        <v>178</v>
      </c>
      <c r="C208" s="228" t="s">
        <v>108</v>
      </c>
      <c r="D208" s="229"/>
      <c r="E208" s="229"/>
      <c r="F208" s="229"/>
      <c r="G208" s="229"/>
      <c r="H208" s="131">
        <v>0</v>
      </c>
      <c r="I208" s="273">
        <v>0</v>
      </c>
      <c r="J208" s="229"/>
      <c r="K208" s="131">
        <v>9845.5300000000007</v>
      </c>
      <c r="L208" s="273">
        <v>7281.39</v>
      </c>
      <c r="M208" s="229"/>
      <c r="N208" s="273">
        <v>1099.54</v>
      </c>
      <c r="O208" s="273"/>
      <c r="P208" s="273"/>
    </row>
    <row r="209" spans="1:16" x14ac:dyDescent="0.25">
      <c r="A209" s="122"/>
      <c r="B209" s="133" t="s">
        <v>179</v>
      </c>
      <c r="C209" s="228" t="s">
        <v>180</v>
      </c>
      <c r="D209" s="229"/>
      <c r="E209" s="229"/>
      <c r="F209" s="229"/>
      <c r="G209" s="229"/>
      <c r="H209" s="131">
        <v>0</v>
      </c>
      <c r="I209" s="273">
        <v>0</v>
      </c>
      <c r="J209" s="229"/>
      <c r="K209" s="131">
        <v>9845.5300000000007</v>
      </c>
      <c r="L209" s="273">
        <v>7281.39</v>
      </c>
      <c r="M209" s="229"/>
      <c r="N209" s="273">
        <v>1099.54</v>
      </c>
      <c r="O209" s="273"/>
      <c r="P209" s="273"/>
    </row>
    <row r="210" spans="1:16" x14ac:dyDescent="0.25">
      <c r="A210" s="122"/>
      <c r="B210" s="122" t="s">
        <v>202</v>
      </c>
      <c r="C210" s="268" t="s">
        <v>31</v>
      </c>
      <c r="D210" s="269"/>
      <c r="E210" s="269"/>
      <c r="F210" s="269"/>
      <c r="G210" s="269"/>
      <c r="H210" s="123">
        <v>0</v>
      </c>
      <c r="I210" s="272">
        <v>0</v>
      </c>
      <c r="J210" s="269"/>
      <c r="K210" s="123">
        <f>K211+K212</f>
        <v>9845.5300000000007</v>
      </c>
      <c r="L210" s="272">
        <v>7281.39</v>
      </c>
      <c r="M210" s="269"/>
      <c r="N210" s="272">
        <v>1099.54</v>
      </c>
      <c r="O210" s="272"/>
      <c r="P210" s="272"/>
    </row>
    <row r="211" spans="1:16" x14ac:dyDescent="0.25">
      <c r="A211" s="122"/>
      <c r="B211" s="122" t="s">
        <v>209</v>
      </c>
      <c r="C211" s="268" t="s">
        <v>32</v>
      </c>
      <c r="D211" s="269"/>
      <c r="E211" s="269"/>
      <c r="F211" s="269"/>
      <c r="G211" s="269"/>
      <c r="H211" s="123">
        <v>0</v>
      </c>
      <c r="I211" s="272">
        <v>0</v>
      </c>
      <c r="J211" s="269"/>
      <c r="K211" s="123">
        <v>9169.8700000000008</v>
      </c>
      <c r="L211" s="272">
        <v>6716.8</v>
      </c>
      <c r="M211" s="269"/>
      <c r="N211" s="272">
        <v>1016.23</v>
      </c>
      <c r="O211" s="272"/>
      <c r="P211" s="272"/>
    </row>
    <row r="212" spans="1:16" x14ac:dyDescent="0.25">
      <c r="A212" s="122"/>
      <c r="B212" s="122" t="s">
        <v>203</v>
      </c>
      <c r="C212" s="268" t="s">
        <v>33</v>
      </c>
      <c r="D212" s="269"/>
      <c r="E212" s="269"/>
      <c r="F212" s="269"/>
      <c r="G212" s="269"/>
      <c r="H212" s="123">
        <v>0</v>
      </c>
      <c r="I212" s="272">
        <v>0</v>
      </c>
      <c r="J212" s="269"/>
      <c r="K212" s="123">
        <v>675.66</v>
      </c>
      <c r="L212" s="272">
        <v>564.59</v>
      </c>
      <c r="M212" s="269"/>
      <c r="N212" s="272">
        <v>83.31</v>
      </c>
      <c r="O212" s="272"/>
      <c r="P212" s="272"/>
    </row>
    <row r="213" spans="1:16" x14ac:dyDescent="0.25">
      <c r="A213" s="122"/>
      <c r="B213" s="133" t="s">
        <v>181</v>
      </c>
      <c r="C213" s="228" t="s">
        <v>182</v>
      </c>
      <c r="D213" s="229"/>
      <c r="E213" s="229"/>
      <c r="F213" s="229"/>
      <c r="G213" s="229"/>
      <c r="H213" s="131">
        <f>H215</f>
        <v>16091.86</v>
      </c>
      <c r="I213" s="273">
        <v>28898.23</v>
      </c>
      <c r="J213" s="229"/>
      <c r="K213" s="131">
        <v>0</v>
      </c>
      <c r="L213" s="273">
        <v>0</v>
      </c>
      <c r="M213" s="229"/>
      <c r="N213" s="273">
        <v>0</v>
      </c>
      <c r="O213" s="273"/>
      <c r="P213" s="273"/>
    </row>
    <row r="214" spans="1:16" x14ac:dyDescent="0.25">
      <c r="A214" s="122"/>
      <c r="B214" s="133" t="s">
        <v>181</v>
      </c>
      <c r="C214" s="228" t="s">
        <v>183</v>
      </c>
      <c r="D214" s="229"/>
      <c r="E214" s="229"/>
      <c r="F214" s="229"/>
      <c r="G214" s="229"/>
      <c r="H214" s="131">
        <v>0</v>
      </c>
      <c r="I214" s="273">
        <v>0</v>
      </c>
      <c r="J214" s="229"/>
      <c r="K214" s="131">
        <v>0</v>
      </c>
      <c r="L214" s="273">
        <v>0</v>
      </c>
      <c r="M214" s="229"/>
      <c r="N214" s="273">
        <v>0</v>
      </c>
      <c r="O214" s="273"/>
      <c r="P214" s="273"/>
    </row>
    <row r="215" spans="1:16" x14ac:dyDescent="0.25">
      <c r="A215" s="122"/>
      <c r="B215" s="122" t="s">
        <v>202</v>
      </c>
      <c r="C215" s="268" t="s">
        <v>31</v>
      </c>
      <c r="D215" s="269"/>
      <c r="E215" s="269"/>
      <c r="F215" s="269"/>
      <c r="G215" s="269"/>
      <c r="H215" s="123">
        <f>H216+H217</f>
        <v>16091.86</v>
      </c>
      <c r="I215" s="272">
        <v>28898.23</v>
      </c>
      <c r="J215" s="269"/>
      <c r="K215" s="123">
        <v>0</v>
      </c>
      <c r="L215" s="272">
        <v>0</v>
      </c>
      <c r="M215" s="269"/>
      <c r="N215" s="272">
        <v>0</v>
      </c>
      <c r="O215" s="272"/>
      <c r="P215" s="272"/>
    </row>
    <row r="216" spans="1:16" x14ac:dyDescent="0.25">
      <c r="A216" s="122"/>
      <c r="B216" s="122" t="s">
        <v>209</v>
      </c>
      <c r="C216" s="268" t="s">
        <v>32</v>
      </c>
      <c r="D216" s="269"/>
      <c r="E216" s="269"/>
      <c r="F216" s="269"/>
      <c r="G216" s="269"/>
      <c r="H216" s="123">
        <v>14951.75</v>
      </c>
      <c r="I216" s="272">
        <v>27159.77</v>
      </c>
      <c r="J216" s="269"/>
      <c r="K216" s="123">
        <v>0</v>
      </c>
      <c r="L216" s="272">
        <v>0</v>
      </c>
      <c r="M216" s="269"/>
      <c r="N216" s="272">
        <v>0</v>
      </c>
      <c r="O216" s="272"/>
      <c r="P216" s="272"/>
    </row>
    <row r="217" spans="1:16" x14ac:dyDescent="0.25">
      <c r="A217" s="122"/>
      <c r="B217" s="122" t="s">
        <v>203</v>
      </c>
      <c r="C217" s="268" t="s">
        <v>33</v>
      </c>
      <c r="D217" s="269"/>
      <c r="E217" s="269"/>
      <c r="F217" s="269"/>
      <c r="G217" s="269"/>
      <c r="H217" s="123">
        <v>1140.1099999999999</v>
      </c>
      <c r="I217" s="272">
        <v>1738.46</v>
      </c>
      <c r="J217" s="269"/>
      <c r="K217" s="123">
        <v>0</v>
      </c>
      <c r="L217" s="272">
        <v>0</v>
      </c>
      <c r="M217" s="269"/>
      <c r="N217" s="272">
        <v>0</v>
      </c>
      <c r="O217" s="272"/>
      <c r="P217" s="272"/>
    </row>
    <row r="218" spans="1:16" ht="22.5" x14ac:dyDescent="0.25">
      <c r="A218" s="122"/>
      <c r="B218" s="130" t="s">
        <v>232</v>
      </c>
      <c r="C218" s="262" t="s">
        <v>233</v>
      </c>
      <c r="D218" s="263"/>
      <c r="E218" s="263"/>
      <c r="F218" s="263"/>
      <c r="G218" s="263"/>
      <c r="H218" s="132">
        <v>2706.23</v>
      </c>
      <c r="I218" s="264">
        <v>4090.64</v>
      </c>
      <c r="J218" s="263"/>
      <c r="K218" s="132">
        <v>0</v>
      </c>
      <c r="L218" s="264">
        <v>0</v>
      </c>
      <c r="M218" s="263"/>
      <c r="N218" s="264">
        <v>0</v>
      </c>
      <c r="O218" s="264"/>
      <c r="P218" s="264"/>
    </row>
    <row r="219" spans="1:16" x14ac:dyDescent="0.25">
      <c r="A219" s="122"/>
      <c r="B219" s="133" t="s">
        <v>156</v>
      </c>
      <c r="C219" s="228" t="s">
        <v>157</v>
      </c>
      <c r="D219" s="229"/>
      <c r="E219" s="229"/>
      <c r="F219" s="229"/>
      <c r="G219" s="229"/>
      <c r="H219" s="131">
        <v>2706.23</v>
      </c>
      <c r="I219" s="273">
        <v>4090.64</v>
      </c>
      <c r="J219" s="229"/>
      <c r="K219" s="131">
        <v>0</v>
      </c>
      <c r="L219" s="273">
        <v>0</v>
      </c>
      <c r="M219" s="229"/>
      <c r="N219" s="273">
        <v>0</v>
      </c>
      <c r="O219" s="273"/>
      <c r="P219" s="273"/>
    </row>
    <row r="220" spans="1:16" x14ac:dyDescent="0.25">
      <c r="A220" s="122"/>
      <c r="B220" s="133" t="s">
        <v>181</v>
      </c>
      <c r="C220" s="228" t="s">
        <v>182</v>
      </c>
      <c r="D220" s="229"/>
      <c r="E220" s="229"/>
      <c r="F220" s="229"/>
      <c r="G220" s="229"/>
      <c r="H220" s="131">
        <v>2706.23</v>
      </c>
      <c r="I220" s="273">
        <v>4090.64</v>
      </c>
      <c r="J220" s="229"/>
      <c r="K220" s="131">
        <v>0</v>
      </c>
      <c r="L220" s="273">
        <v>0</v>
      </c>
      <c r="M220" s="229"/>
      <c r="N220" s="273">
        <v>0</v>
      </c>
      <c r="O220" s="273"/>
      <c r="P220" s="273"/>
    </row>
    <row r="221" spans="1:16" x14ac:dyDescent="0.25">
      <c r="A221" s="122"/>
      <c r="B221" s="122" t="s">
        <v>202</v>
      </c>
      <c r="C221" s="268" t="s">
        <v>31</v>
      </c>
      <c r="D221" s="269"/>
      <c r="E221" s="269"/>
      <c r="F221" s="269"/>
      <c r="G221" s="269"/>
      <c r="H221" s="123">
        <v>2706.23</v>
      </c>
      <c r="I221" s="272">
        <v>4090.64</v>
      </c>
      <c r="J221" s="269"/>
      <c r="K221" s="123">
        <v>0</v>
      </c>
      <c r="L221" s="272">
        <v>0</v>
      </c>
      <c r="M221" s="269"/>
      <c r="N221" s="272">
        <v>0</v>
      </c>
      <c r="O221" s="272"/>
      <c r="P221" s="272"/>
    </row>
    <row r="222" spans="1:16" x14ac:dyDescent="0.25">
      <c r="A222" s="122"/>
      <c r="B222" s="122" t="s">
        <v>203</v>
      </c>
      <c r="C222" s="268" t="s">
        <v>33</v>
      </c>
      <c r="D222" s="269"/>
      <c r="E222" s="269"/>
      <c r="F222" s="269"/>
      <c r="G222" s="269"/>
      <c r="H222" s="123">
        <v>2706.23</v>
      </c>
      <c r="I222" s="272">
        <v>4090.64</v>
      </c>
      <c r="J222" s="269"/>
      <c r="K222" s="123">
        <v>0</v>
      </c>
      <c r="L222" s="272">
        <v>0</v>
      </c>
      <c r="M222" s="269"/>
      <c r="N222" s="272">
        <v>0</v>
      </c>
      <c r="O222" s="272"/>
      <c r="P222" s="272"/>
    </row>
    <row r="223" spans="1:16" ht="22.5" x14ac:dyDescent="0.25">
      <c r="A223" s="122"/>
      <c r="B223" s="130" t="s">
        <v>234</v>
      </c>
      <c r="C223" s="262" t="s">
        <v>235</v>
      </c>
      <c r="D223" s="263"/>
      <c r="E223" s="263"/>
      <c r="F223" s="263"/>
      <c r="G223" s="263"/>
      <c r="H223" s="132">
        <v>0</v>
      </c>
      <c r="I223" s="264">
        <v>0</v>
      </c>
      <c r="J223" s="263"/>
      <c r="K223" s="132">
        <v>570</v>
      </c>
      <c r="L223" s="264">
        <v>570</v>
      </c>
      <c r="M223" s="263"/>
      <c r="N223" s="264">
        <v>570</v>
      </c>
      <c r="O223" s="264"/>
      <c r="P223" s="264"/>
    </row>
    <row r="224" spans="1:16" x14ac:dyDescent="0.25">
      <c r="A224" s="122"/>
      <c r="B224" s="133" t="s">
        <v>142</v>
      </c>
      <c r="C224" s="228" t="s">
        <v>143</v>
      </c>
      <c r="D224" s="229"/>
      <c r="E224" s="229"/>
      <c r="F224" s="229"/>
      <c r="G224" s="229"/>
      <c r="H224" s="131">
        <v>0</v>
      </c>
      <c r="I224" s="273">
        <v>0</v>
      </c>
      <c r="J224" s="229"/>
      <c r="K224" s="131">
        <v>570</v>
      </c>
      <c r="L224" s="273">
        <v>570</v>
      </c>
      <c r="M224" s="229"/>
      <c r="N224" s="273">
        <v>570</v>
      </c>
      <c r="O224" s="273"/>
      <c r="P224" s="273"/>
    </row>
    <row r="225" spans="1:16" x14ac:dyDescent="0.25">
      <c r="A225" s="122"/>
      <c r="B225" s="133" t="s">
        <v>144</v>
      </c>
      <c r="C225" s="228" t="s">
        <v>143</v>
      </c>
      <c r="D225" s="229"/>
      <c r="E225" s="229"/>
      <c r="F225" s="229"/>
      <c r="G225" s="229"/>
      <c r="H225" s="131">
        <v>0</v>
      </c>
      <c r="I225" s="273">
        <v>0</v>
      </c>
      <c r="J225" s="229"/>
      <c r="K225" s="131">
        <v>570</v>
      </c>
      <c r="L225" s="273">
        <v>570</v>
      </c>
      <c r="M225" s="229"/>
      <c r="N225" s="273">
        <v>570</v>
      </c>
      <c r="O225" s="273"/>
      <c r="P225" s="273"/>
    </row>
    <row r="226" spans="1:16" x14ac:dyDescent="0.25">
      <c r="A226" s="122"/>
      <c r="B226" s="122" t="s">
        <v>202</v>
      </c>
      <c r="C226" s="268" t="s">
        <v>31</v>
      </c>
      <c r="D226" s="269"/>
      <c r="E226" s="269"/>
      <c r="F226" s="269"/>
      <c r="G226" s="269"/>
      <c r="H226" s="123">
        <v>0</v>
      </c>
      <c r="I226" s="272">
        <v>0</v>
      </c>
      <c r="J226" s="269"/>
      <c r="K226" s="123">
        <v>570</v>
      </c>
      <c r="L226" s="272">
        <v>570</v>
      </c>
      <c r="M226" s="269"/>
      <c r="N226" s="272">
        <v>570</v>
      </c>
      <c r="O226" s="272"/>
      <c r="P226" s="272"/>
    </row>
    <row r="227" spans="1:16" x14ac:dyDescent="0.25">
      <c r="A227" s="122"/>
      <c r="B227" s="122" t="s">
        <v>209</v>
      </c>
      <c r="C227" s="268" t="s">
        <v>32</v>
      </c>
      <c r="D227" s="269"/>
      <c r="E227" s="269"/>
      <c r="F227" s="269"/>
      <c r="G227" s="269"/>
      <c r="H227" s="123">
        <v>0</v>
      </c>
      <c r="I227" s="272">
        <v>0</v>
      </c>
      <c r="J227" s="269"/>
      <c r="K227" s="123">
        <v>500</v>
      </c>
      <c r="L227" s="272">
        <v>500</v>
      </c>
      <c r="M227" s="269"/>
      <c r="N227" s="272">
        <v>500</v>
      </c>
      <c r="O227" s="272"/>
      <c r="P227" s="272"/>
    </row>
    <row r="228" spans="1:16" x14ac:dyDescent="0.25">
      <c r="A228" s="122"/>
      <c r="B228" s="122" t="s">
        <v>203</v>
      </c>
      <c r="C228" s="268" t="s">
        <v>33</v>
      </c>
      <c r="D228" s="269"/>
      <c r="E228" s="269"/>
      <c r="F228" s="269"/>
      <c r="G228" s="269"/>
      <c r="H228" s="123">
        <v>0</v>
      </c>
      <c r="I228" s="272">
        <v>0</v>
      </c>
      <c r="J228" s="269"/>
      <c r="K228" s="123">
        <v>70</v>
      </c>
      <c r="L228" s="272">
        <v>70</v>
      </c>
      <c r="M228" s="269"/>
      <c r="N228" s="272">
        <v>70</v>
      </c>
      <c r="O228" s="272"/>
      <c r="P228" s="272"/>
    </row>
    <row r="229" spans="1:16" x14ac:dyDescent="0.25">
      <c r="A229" s="122"/>
      <c r="B229" s="122" t="s">
        <v>210</v>
      </c>
      <c r="C229" s="268" t="s">
        <v>211</v>
      </c>
      <c r="D229" s="269"/>
      <c r="E229" s="269"/>
      <c r="F229" s="269"/>
      <c r="G229" s="269"/>
      <c r="H229" s="123">
        <v>0</v>
      </c>
      <c r="I229" s="272">
        <v>0</v>
      </c>
      <c r="J229" s="269"/>
      <c r="K229" s="123">
        <v>0</v>
      </c>
      <c r="L229" s="272">
        <v>0</v>
      </c>
      <c r="M229" s="269"/>
      <c r="N229" s="272">
        <v>0</v>
      </c>
      <c r="O229" s="272"/>
      <c r="P229" s="272"/>
    </row>
    <row r="230" spans="1:16" ht="22.5" x14ac:dyDescent="0.25">
      <c r="A230" s="122"/>
      <c r="B230" s="130" t="s">
        <v>236</v>
      </c>
      <c r="C230" s="262" t="s">
        <v>237</v>
      </c>
      <c r="D230" s="263"/>
      <c r="E230" s="263"/>
      <c r="F230" s="263"/>
      <c r="G230" s="263"/>
      <c r="H230" s="132">
        <v>0</v>
      </c>
      <c r="I230" s="264">
        <v>0</v>
      </c>
      <c r="J230" s="263"/>
      <c r="K230" s="132">
        <v>4289.5200000000004</v>
      </c>
      <c r="L230" s="264">
        <v>0</v>
      </c>
      <c r="M230" s="263"/>
      <c r="N230" s="264">
        <v>0</v>
      </c>
      <c r="O230" s="264"/>
      <c r="P230" s="264"/>
    </row>
    <row r="231" spans="1:16" x14ac:dyDescent="0.25">
      <c r="A231" s="122"/>
      <c r="B231" s="133" t="s">
        <v>156</v>
      </c>
      <c r="C231" s="228" t="s">
        <v>157</v>
      </c>
      <c r="D231" s="229"/>
      <c r="E231" s="229"/>
      <c r="F231" s="229"/>
      <c r="G231" s="229"/>
      <c r="H231" s="131">
        <v>0</v>
      </c>
      <c r="I231" s="273">
        <v>0</v>
      </c>
      <c r="J231" s="229"/>
      <c r="K231" s="131">
        <v>4289.5200000000004</v>
      </c>
      <c r="L231" s="273">
        <v>0</v>
      </c>
      <c r="M231" s="229"/>
      <c r="N231" s="273">
        <v>0</v>
      </c>
      <c r="O231" s="273"/>
      <c r="P231" s="273"/>
    </row>
    <row r="232" spans="1:16" x14ac:dyDescent="0.25">
      <c r="A232" s="122"/>
      <c r="B232" s="133" t="s">
        <v>175</v>
      </c>
      <c r="C232" s="228" t="s">
        <v>70</v>
      </c>
      <c r="D232" s="229"/>
      <c r="E232" s="229"/>
      <c r="F232" s="229"/>
      <c r="G232" s="229"/>
      <c r="H232" s="131">
        <v>0</v>
      </c>
      <c r="I232" s="273">
        <v>0</v>
      </c>
      <c r="J232" s="229"/>
      <c r="K232" s="131">
        <v>0</v>
      </c>
      <c r="L232" s="273">
        <v>0</v>
      </c>
      <c r="M232" s="229"/>
      <c r="N232" s="273">
        <v>0</v>
      </c>
      <c r="O232" s="273"/>
      <c r="P232" s="273"/>
    </row>
    <row r="233" spans="1:16" x14ac:dyDescent="0.25">
      <c r="A233" s="122"/>
      <c r="B233" s="133" t="s">
        <v>175</v>
      </c>
      <c r="C233" s="228" t="s">
        <v>176</v>
      </c>
      <c r="D233" s="229"/>
      <c r="E233" s="229"/>
      <c r="F233" s="229"/>
      <c r="G233" s="229"/>
      <c r="H233" s="131">
        <v>0</v>
      </c>
      <c r="I233" s="273">
        <v>0</v>
      </c>
      <c r="J233" s="229"/>
      <c r="K233" s="131">
        <v>4289.5200000000004</v>
      </c>
      <c r="L233" s="273">
        <v>0</v>
      </c>
      <c r="M233" s="229"/>
      <c r="N233" s="273">
        <v>0</v>
      </c>
      <c r="O233" s="273"/>
      <c r="P233" s="273"/>
    </row>
    <row r="234" spans="1:16" x14ac:dyDescent="0.25">
      <c r="A234" s="122"/>
      <c r="B234" s="122" t="s">
        <v>202</v>
      </c>
      <c r="C234" s="268" t="s">
        <v>31</v>
      </c>
      <c r="D234" s="269"/>
      <c r="E234" s="269"/>
      <c r="F234" s="269"/>
      <c r="G234" s="269"/>
      <c r="H234" s="123">
        <v>0</v>
      </c>
      <c r="I234" s="272">
        <v>0</v>
      </c>
      <c r="J234" s="269"/>
      <c r="K234" s="123">
        <v>4289.5200000000004</v>
      </c>
      <c r="L234" s="272">
        <v>0</v>
      </c>
      <c r="M234" s="269"/>
      <c r="N234" s="272">
        <v>0</v>
      </c>
      <c r="O234" s="272"/>
      <c r="P234" s="272"/>
    </row>
    <row r="235" spans="1:16" x14ac:dyDescent="0.25">
      <c r="A235" s="122"/>
      <c r="B235" s="122" t="s">
        <v>203</v>
      </c>
      <c r="C235" s="268" t="s">
        <v>33</v>
      </c>
      <c r="D235" s="269"/>
      <c r="E235" s="269"/>
      <c r="F235" s="269"/>
      <c r="G235" s="269"/>
      <c r="H235" s="123">
        <v>0</v>
      </c>
      <c r="I235" s="272">
        <v>0</v>
      </c>
      <c r="J235" s="269"/>
      <c r="K235" s="123">
        <v>4289.5200000000004</v>
      </c>
      <c r="L235" s="272">
        <v>0</v>
      </c>
      <c r="M235" s="269"/>
      <c r="N235" s="272">
        <v>0</v>
      </c>
      <c r="O235" s="272"/>
      <c r="P235" s="272"/>
    </row>
    <row r="236" spans="1:16" x14ac:dyDescent="0.25">
      <c r="A236" s="122"/>
      <c r="B236" s="129" t="s">
        <v>238</v>
      </c>
      <c r="C236" s="259" t="s">
        <v>239</v>
      </c>
      <c r="D236" s="260"/>
      <c r="E236" s="260"/>
      <c r="F236" s="260"/>
      <c r="G236" s="260"/>
      <c r="H236" s="128">
        <v>0</v>
      </c>
      <c r="I236" s="261">
        <v>0</v>
      </c>
      <c r="J236" s="260"/>
      <c r="K236" s="128">
        <v>0</v>
      </c>
      <c r="L236" s="261">
        <v>0</v>
      </c>
      <c r="M236" s="260"/>
      <c r="N236" s="261">
        <v>0</v>
      </c>
      <c r="O236" s="261"/>
      <c r="P236" s="261"/>
    </row>
    <row r="237" spans="1:16" ht="22.5" x14ac:dyDescent="0.25">
      <c r="A237" s="122"/>
      <c r="B237" s="130" t="s">
        <v>240</v>
      </c>
      <c r="C237" s="262" t="s">
        <v>241</v>
      </c>
      <c r="D237" s="263"/>
      <c r="E237" s="263"/>
      <c r="F237" s="263"/>
      <c r="G237" s="263"/>
      <c r="H237" s="132">
        <v>0</v>
      </c>
      <c r="I237" s="264">
        <v>0</v>
      </c>
      <c r="J237" s="263"/>
      <c r="K237" s="132">
        <v>0</v>
      </c>
      <c r="L237" s="264">
        <v>0</v>
      </c>
      <c r="M237" s="263"/>
      <c r="N237" s="264">
        <v>0</v>
      </c>
      <c r="O237" s="264"/>
      <c r="P237" s="264"/>
    </row>
    <row r="238" spans="1:16" x14ac:dyDescent="0.25">
      <c r="A238" s="122"/>
      <c r="B238" s="133" t="s">
        <v>156</v>
      </c>
      <c r="C238" s="228" t="s">
        <v>157</v>
      </c>
      <c r="D238" s="229"/>
      <c r="E238" s="229"/>
      <c r="F238" s="229"/>
      <c r="G238" s="229"/>
      <c r="H238" s="131">
        <v>0</v>
      </c>
      <c r="I238" s="273">
        <v>0</v>
      </c>
      <c r="J238" s="229"/>
      <c r="K238" s="131">
        <v>0</v>
      </c>
      <c r="L238" s="273">
        <v>0</v>
      </c>
      <c r="M238" s="229"/>
      <c r="N238" s="273">
        <v>0</v>
      </c>
      <c r="O238" s="273"/>
      <c r="P238" s="273"/>
    </row>
    <row r="239" spans="1:16" x14ac:dyDescent="0.25">
      <c r="A239" s="122"/>
      <c r="B239" s="133" t="s">
        <v>181</v>
      </c>
      <c r="C239" s="228" t="s">
        <v>182</v>
      </c>
      <c r="D239" s="229"/>
      <c r="E239" s="229"/>
      <c r="F239" s="229"/>
      <c r="G239" s="229"/>
      <c r="H239" s="131">
        <v>0</v>
      </c>
      <c r="I239" s="273">
        <v>0</v>
      </c>
      <c r="J239" s="229"/>
      <c r="K239" s="131">
        <v>0</v>
      </c>
      <c r="L239" s="273">
        <v>0</v>
      </c>
      <c r="M239" s="229"/>
      <c r="N239" s="273">
        <v>0</v>
      </c>
      <c r="O239" s="273"/>
      <c r="P239" s="273"/>
    </row>
    <row r="240" spans="1:16" x14ac:dyDescent="0.25">
      <c r="A240" s="122"/>
      <c r="B240" s="133" t="s">
        <v>181</v>
      </c>
      <c r="C240" s="228" t="s">
        <v>183</v>
      </c>
      <c r="D240" s="229"/>
      <c r="E240" s="229"/>
      <c r="F240" s="229"/>
      <c r="G240" s="229"/>
      <c r="H240" s="131">
        <v>0</v>
      </c>
      <c r="I240" s="273">
        <v>0</v>
      </c>
      <c r="J240" s="229"/>
      <c r="K240" s="131">
        <v>0</v>
      </c>
      <c r="L240" s="273">
        <v>0</v>
      </c>
      <c r="M240" s="229"/>
      <c r="N240" s="273">
        <v>0</v>
      </c>
      <c r="O240" s="273"/>
      <c r="P240" s="273"/>
    </row>
    <row r="241" spans="1:16" x14ac:dyDescent="0.25">
      <c r="A241" s="122"/>
      <c r="B241" s="122" t="s">
        <v>215</v>
      </c>
      <c r="C241" s="268" t="s">
        <v>34</v>
      </c>
      <c r="D241" s="269"/>
      <c r="E241" s="269"/>
      <c r="F241" s="269"/>
      <c r="G241" s="269"/>
      <c r="H241" s="123">
        <v>0</v>
      </c>
      <c r="I241" s="272">
        <v>0</v>
      </c>
      <c r="J241" s="269"/>
      <c r="K241" s="123">
        <v>0</v>
      </c>
      <c r="L241" s="272">
        <v>0</v>
      </c>
      <c r="M241" s="269"/>
      <c r="N241" s="272">
        <v>0</v>
      </c>
      <c r="O241" s="272"/>
      <c r="P241" s="272"/>
    </row>
    <row r="242" spans="1:16" x14ac:dyDescent="0.25">
      <c r="A242" s="122"/>
      <c r="B242" s="122" t="s">
        <v>216</v>
      </c>
      <c r="C242" s="268" t="s">
        <v>217</v>
      </c>
      <c r="D242" s="269"/>
      <c r="E242" s="269"/>
      <c r="F242" s="269"/>
      <c r="G242" s="269"/>
      <c r="H242" s="123">
        <v>0</v>
      </c>
      <c r="I242" s="272">
        <v>0</v>
      </c>
      <c r="J242" s="269"/>
      <c r="K242" s="123">
        <v>0</v>
      </c>
      <c r="L242" s="272">
        <v>0</v>
      </c>
      <c r="M242" s="269"/>
      <c r="N242" s="272">
        <v>0</v>
      </c>
      <c r="O242" s="272"/>
      <c r="P242" s="272"/>
    </row>
    <row r="243" spans="1:16" x14ac:dyDescent="0.25">
      <c r="A243" s="122"/>
      <c r="B243" s="129" t="s">
        <v>242</v>
      </c>
      <c r="C243" s="259" t="s">
        <v>243</v>
      </c>
      <c r="D243" s="260"/>
      <c r="E243" s="260"/>
      <c r="F243" s="260"/>
      <c r="G243" s="260"/>
      <c r="H243" s="128">
        <v>0</v>
      </c>
      <c r="I243" s="261">
        <v>0</v>
      </c>
      <c r="J243" s="260"/>
      <c r="K243" s="128">
        <v>3574.85</v>
      </c>
      <c r="L243" s="261">
        <v>0</v>
      </c>
      <c r="M243" s="260"/>
      <c r="N243" s="261">
        <v>0</v>
      </c>
      <c r="O243" s="261"/>
      <c r="P243" s="261"/>
    </row>
    <row r="244" spans="1:16" ht="22.5" x14ac:dyDescent="0.25">
      <c r="A244" s="122"/>
      <c r="B244" s="130" t="s">
        <v>244</v>
      </c>
      <c r="C244" s="262" t="s">
        <v>245</v>
      </c>
      <c r="D244" s="263"/>
      <c r="E244" s="263"/>
      <c r="F244" s="263"/>
      <c r="G244" s="263"/>
      <c r="H244" s="132">
        <v>0</v>
      </c>
      <c r="I244" s="264">
        <v>0</v>
      </c>
      <c r="J244" s="263"/>
      <c r="K244" s="132">
        <v>3574.85</v>
      </c>
      <c r="L244" s="264">
        <v>0</v>
      </c>
      <c r="M244" s="263"/>
      <c r="N244" s="264">
        <v>0</v>
      </c>
      <c r="O244" s="264"/>
      <c r="P244" s="264"/>
    </row>
    <row r="245" spans="1:16" x14ac:dyDescent="0.25">
      <c r="A245" s="122"/>
      <c r="B245" s="133" t="s">
        <v>142</v>
      </c>
      <c r="C245" s="228" t="s">
        <v>143</v>
      </c>
      <c r="D245" s="229"/>
      <c r="E245" s="229"/>
      <c r="F245" s="229"/>
      <c r="G245" s="229"/>
      <c r="H245" s="131">
        <v>0</v>
      </c>
      <c r="I245" s="273">
        <v>0</v>
      </c>
      <c r="J245" s="229"/>
      <c r="K245" s="131">
        <v>3574.85</v>
      </c>
      <c r="L245" s="273">
        <v>0</v>
      </c>
      <c r="M245" s="229"/>
      <c r="N245" s="273">
        <v>0</v>
      </c>
      <c r="O245" s="273"/>
      <c r="P245" s="273"/>
    </row>
    <row r="246" spans="1:16" x14ac:dyDescent="0.25">
      <c r="A246" s="122"/>
      <c r="B246" s="133" t="s">
        <v>144</v>
      </c>
      <c r="C246" s="228" t="s">
        <v>143</v>
      </c>
      <c r="D246" s="229"/>
      <c r="E246" s="229"/>
      <c r="F246" s="229"/>
      <c r="G246" s="229"/>
      <c r="H246" s="131">
        <v>0</v>
      </c>
      <c r="I246" s="273">
        <v>0</v>
      </c>
      <c r="J246" s="229"/>
      <c r="K246" s="131">
        <v>3574.85</v>
      </c>
      <c r="L246" s="273">
        <v>0</v>
      </c>
      <c r="M246" s="229"/>
      <c r="N246" s="273">
        <v>0</v>
      </c>
      <c r="O246" s="273"/>
      <c r="P246" s="273"/>
    </row>
    <row r="247" spans="1:16" x14ac:dyDescent="0.25">
      <c r="A247" s="122"/>
      <c r="B247" s="122" t="s">
        <v>215</v>
      </c>
      <c r="C247" s="268" t="s">
        <v>34</v>
      </c>
      <c r="D247" s="269"/>
      <c r="E247" s="269"/>
      <c r="F247" s="269"/>
      <c r="G247" s="269"/>
      <c r="H247" s="123">
        <v>0</v>
      </c>
      <c r="I247" s="272">
        <v>0</v>
      </c>
      <c r="J247" s="269"/>
      <c r="K247" s="123">
        <v>3574.85</v>
      </c>
      <c r="L247" s="272">
        <v>0</v>
      </c>
      <c r="M247" s="269"/>
      <c r="N247" s="272">
        <v>0</v>
      </c>
      <c r="O247" s="272"/>
      <c r="P247" s="272"/>
    </row>
    <row r="248" spans="1:16" x14ac:dyDescent="0.25">
      <c r="A248" s="122"/>
      <c r="B248" s="122" t="s">
        <v>216</v>
      </c>
      <c r="C248" s="268" t="s">
        <v>217</v>
      </c>
      <c r="D248" s="269"/>
      <c r="E248" s="269"/>
      <c r="F248" s="269"/>
      <c r="G248" s="269"/>
      <c r="H248" s="123">
        <v>0</v>
      </c>
      <c r="I248" s="272">
        <v>0</v>
      </c>
      <c r="J248" s="269"/>
      <c r="K248" s="123">
        <v>3574.85</v>
      </c>
      <c r="L248" s="272">
        <v>0</v>
      </c>
      <c r="M248" s="269"/>
      <c r="N248" s="272">
        <v>0</v>
      </c>
      <c r="O248" s="272"/>
      <c r="P248" s="272"/>
    </row>
    <row r="251" spans="1:16" x14ac:dyDescent="0.25">
      <c r="J251" s="279" t="s">
        <v>254</v>
      </c>
      <c r="K251" s="279"/>
      <c r="L251" s="279"/>
      <c r="M251" s="279"/>
      <c r="N251" s="279"/>
      <c r="O251" s="279"/>
      <c r="P251" s="279"/>
    </row>
    <row r="252" spans="1:16" x14ac:dyDescent="0.25">
      <c r="J252" s="279" t="s">
        <v>255</v>
      </c>
      <c r="K252" s="279"/>
      <c r="L252" s="279"/>
      <c r="M252" s="279"/>
      <c r="N252" s="279"/>
      <c r="O252" s="279"/>
      <c r="P252" s="279"/>
    </row>
  </sheetData>
  <mergeCells count="955">
    <mergeCell ref="J251:P251"/>
    <mergeCell ref="J252:P252"/>
    <mergeCell ref="N15:P15"/>
    <mergeCell ref="N246:P246"/>
    <mergeCell ref="N245:P245"/>
    <mergeCell ref="N248:P248"/>
    <mergeCell ref="N247:P247"/>
    <mergeCell ref="N6:P6"/>
    <mergeCell ref="N5:P5"/>
    <mergeCell ref="N12:P12"/>
    <mergeCell ref="N11:P11"/>
    <mergeCell ref="N14:P14"/>
    <mergeCell ref="N13:P13"/>
    <mergeCell ref="N240:P240"/>
    <mergeCell ref="N239:P239"/>
    <mergeCell ref="N242:P242"/>
    <mergeCell ref="N241:P241"/>
    <mergeCell ref="N244:P244"/>
    <mergeCell ref="N243:P243"/>
    <mergeCell ref="N234:P234"/>
    <mergeCell ref="N233:P233"/>
    <mergeCell ref="N236:P236"/>
    <mergeCell ref="N235:P235"/>
    <mergeCell ref="N238:P238"/>
    <mergeCell ref="N237:P237"/>
    <mergeCell ref="N228:P228"/>
    <mergeCell ref="N227:P227"/>
    <mergeCell ref="N230:P230"/>
    <mergeCell ref="N229:P229"/>
    <mergeCell ref="N232:P232"/>
    <mergeCell ref="N231:P231"/>
    <mergeCell ref="N222:P222"/>
    <mergeCell ref="N221:P221"/>
    <mergeCell ref="N224:P224"/>
    <mergeCell ref="N223:P223"/>
    <mergeCell ref="N226:P226"/>
    <mergeCell ref="N225:P225"/>
    <mergeCell ref="N216:P216"/>
    <mergeCell ref="N215:P215"/>
    <mergeCell ref="N218:P218"/>
    <mergeCell ref="N217:P217"/>
    <mergeCell ref="N220:P220"/>
    <mergeCell ref="N219:P219"/>
    <mergeCell ref="N210:P210"/>
    <mergeCell ref="N209:P209"/>
    <mergeCell ref="N212:P212"/>
    <mergeCell ref="N211:P211"/>
    <mergeCell ref="N214:P214"/>
    <mergeCell ref="N213:P213"/>
    <mergeCell ref="N204:P204"/>
    <mergeCell ref="N203:P203"/>
    <mergeCell ref="N206:P206"/>
    <mergeCell ref="N205:P205"/>
    <mergeCell ref="N208:P208"/>
    <mergeCell ref="N207:P207"/>
    <mergeCell ref="N198:P198"/>
    <mergeCell ref="N197:P197"/>
    <mergeCell ref="N200:P200"/>
    <mergeCell ref="N199:P199"/>
    <mergeCell ref="N202:P202"/>
    <mergeCell ref="N201:P201"/>
    <mergeCell ref="N192:P192"/>
    <mergeCell ref="N191:P191"/>
    <mergeCell ref="N194:P194"/>
    <mergeCell ref="N193:P193"/>
    <mergeCell ref="N196:P196"/>
    <mergeCell ref="N195:P195"/>
    <mergeCell ref="N186:P186"/>
    <mergeCell ref="N185:P185"/>
    <mergeCell ref="N188:P188"/>
    <mergeCell ref="N187:P187"/>
    <mergeCell ref="N190:P190"/>
    <mergeCell ref="N189:P189"/>
    <mergeCell ref="N180:P180"/>
    <mergeCell ref="N179:P179"/>
    <mergeCell ref="N182:P182"/>
    <mergeCell ref="N181:P181"/>
    <mergeCell ref="N184:P184"/>
    <mergeCell ref="N183:P183"/>
    <mergeCell ref="N174:P174"/>
    <mergeCell ref="N173:P173"/>
    <mergeCell ref="N176:P176"/>
    <mergeCell ref="N175:P175"/>
    <mergeCell ref="N178:P178"/>
    <mergeCell ref="N177:P177"/>
    <mergeCell ref="N168:P168"/>
    <mergeCell ref="N167:P167"/>
    <mergeCell ref="N170:P170"/>
    <mergeCell ref="N169:P169"/>
    <mergeCell ref="N172:P172"/>
    <mergeCell ref="N171:P171"/>
    <mergeCell ref="N162:P162"/>
    <mergeCell ref="N161:P161"/>
    <mergeCell ref="N164:P164"/>
    <mergeCell ref="N163:P163"/>
    <mergeCell ref="N166:P166"/>
    <mergeCell ref="N165:P165"/>
    <mergeCell ref="N156:P156"/>
    <mergeCell ref="N155:P155"/>
    <mergeCell ref="N158:P158"/>
    <mergeCell ref="N157:P157"/>
    <mergeCell ref="N160:P160"/>
    <mergeCell ref="N159:P159"/>
    <mergeCell ref="N150:P150"/>
    <mergeCell ref="N149:P149"/>
    <mergeCell ref="N152:P152"/>
    <mergeCell ref="N151:P151"/>
    <mergeCell ref="N154:P154"/>
    <mergeCell ref="N153:P153"/>
    <mergeCell ref="N145:P145"/>
    <mergeCell ref="N144:P144"/>
    <mergeCell ref="N146:P146"/>
    <mergeCell ref="N148:P148"/>
    <mergeCell ref="N147:P147"/>
    <mergeCell ref="N139:P139"/>
    <mergeCell ref="N138:P138"/>
    <mergeCell ref="N141:P141"/>
    <mergeCell ref="N140:P140"/>
    <mergeCell ref="N143:P143"/>
    <mergeCell ref="N142:P142"/>
    <mergeCell ref="N133:P133"/>
    <mergeCell ref="N132:P132"/>
    <mergeCell ref="N135:P135"/>
    <mergeCell ref="N134:P134"/>
    <mergeCell ref="N137:P137"/>
    <mergeCell ref="N136:P136"/>
    <mergeCell ref="N127:P127"/>
    <mergeCell ref="N126:P126"/>
    <mergeCell ref="N129:P129"/>
    <mergeCell ref="N128:P128"/>
    <mergeCell ref="N131:P131"/>
    <mergeCell ref="N130:P130"/>
    <mergeCell ref="N121:P121"/>
    <mergeCell ref="N120:P120"/>
    <mergeCell ref="N123:P123"/>
    <mergeCell ref="N122:P122"/>
    <mergeCell ref="N125:P125"/>
    <mergeCell ref="N124:P124"/>
    <mergeCell ref="N115:P115"/>
    <mergeCell ref="N114:P114"/>
    <mergeCell ref="N117:P117"/>
    <mergeCell ref="N116:P116"/>
    <mergeCell ref="N119:P119"/>
    <mergeCell ref="N118:P118"/>
    <mergeCell ref="N109:P109"/>
    <mergeCell ref="N108:P108"/>
    <mergeCell ref="N111:P111"/>
    <mergeCell ref="N110:P110"/>
    <mergeCell ref="N113:P113"/>
    <mergeCell ref="N112:P112"/>
    <mergeCell ref="N103:P103"/>
    <mergeCell ref="N102:P102"/>
    <mergeCell ref="N105:P105"/>
    <mergeCell ref="N104:P104"/>
    <mergeCell ref="N107:P107"/>
    <mergeCell ref="N106:P106"/>
    <mergeCell ref="N97:P97"/>
    <mergeCell ref="N96:P96"/>
    <mergeCell ref="N99:P99"/>
    <mergeCell ref="N98:P98"/>
    <mergeCell ref="N101:P101"/>
    <mergeCell ref="N100:P100"/>
    <mergeCell ref="N91:P91"/>
    <mergeCell ref="N90:P90"/>
    <mergeCell ref="N93:P93"/>
    <mergeCell ref="N92:P92"/>
    <mergeCell ref="N95:P95"/>
    <mergeCell ref="N94:P94"/>
    <mergeCell ref="N85:P85"/>
    <mergeCell ref="N84:P84"/>
    <mergeCell ref="N87:P87"/>
    <mergeCell ref="N86:P86"/>
    <mergeCell ref="N89:P89"/>
    <mergeCell ref="N88:P88"/>
    <mergeCell ref="N79:P79"/>
    <mergeCell ref="N78:P78"/>
    <mergeCell ref="N81:P81"/>
    <mergeCell ref="N80:P80"/>
    <mergeCell ref="N83:P83"/>
    <mergeCell ref="N82:P82"/>
    <mergeCell ref="N73:P73"/>
    <mergeCell ref="N72:P72"/>
    <mergeCell ref="N75:P75"/>
    <mergeCell ref="N74:P74"/>
    <mergeCell ref="N77:P77"/>
    <mergeCell ref="N76:P76"/>
    <mergeCell ref="N67:P67"/>
    <mergeCell ref="N66:P66"/>
    <mergeCell ref="N69:P69"/>
    <mergeCell ref="N68:P68"/>
    <mergeCell ref="N71:P71"/>
    <mergeCell ref="N70:P70"/>
    <mergeCell ref="N61:P61"/>
    <mergeCell ref="N60:P60"/>
    <mergeCell ref="N63:P63"/>
    <mergeCell ref="N62:P62"/>
    <mergeCell ref="N65:P65"/>
    <mergeCell ref="N64:P64"/>
    <mergeCell ref="N49:P49"/>
    <mergeCell ref="N48:P48"/>
    <mergeCell ref="N57:P57"/>
    <mergeCell ref="N56:P56"/>
    <mergeCell ref="N59:P59"/>
    <mergeCell ref="N58:P58"/>
    <mergeCell ref="N43:P43"/>
    <mergeCell ref="N42:P42"/>
    <mergeCell ref="N45:P45"/>
    <mergeCell ref="N44:P44"/>
    <mergeCell ref="N47:P47"/>
    <mergeCell ref="N46:P46"/>
    <mergeCell ref="N37:P37"/>
    <mergeCell ref="N36:P36"/>
    <mergeCell ref="N39:P39"/>
    <mergeCell ref="N38:P38"/>
    <mergeCell ref="N41:P41"/>
    <mergeCell ref="N40:P40"/>
    <mergeCell ref="N31:P31"/>
    <mergeCell ref="N30:P30"/>
    <mergeCell ref="N33:P33"/>
    <mergeCell ref="N32:P32"/>
    <mergeCell ref="N35:P35"/>
    <mergeCell ref="N34:P34"/>
    <mergeCell ref="N25:P25"/>
    <mergeCell ref="N24:P24"/>
    <mergeCell ref="N27:P27"/>
    <mergeCell ref="N26:P26"/>
    <mergeCell ref="N29:P29"/>
    <mergeCell ref="N28:P28"/>
    <mergeCell ref="N19:P19"/>
    <mergeCell ref="N18:P18"/>
    <mergeCell ref="N21:P21"/>
    <mergeCell ref="N20:P20"/>
    <mergeCell ref="N23:P23"/>
    <mergeCell ref="N22:P22"/>
    <mergeCell ref="C247:G247"/>
    <mergeCell ref="I247:J247"/>
    <mergeCell ref="L247:M247"/>
    <mergeCell ref="C243:G243"/>
    <mergeCell ref="I243:J243"/>
    <mergeCell ref="L243:M243"/>
    <mergeCell ref="C244:G244"/>
    <mergeCell ref="I244:J244"/>
    <mergeCell ref="L244:M244"/>
    <mergeCell ref="C241:G241"/>
    <mergeCell ref="I241:J241"/>
    <mergeCell ref="L241:M241"/>
    <mergeCell ref="C242:G242"/>
    <mergeCell ref="I242:J242"/>
    <mergeCell ref="L242:M242"/>
    <mergeCell ref="C239:G239"/>
    <mergeCell ref="I239:J239"/>
    <mergeCell ref="L239:M239"/>
    <mergeCell ref="C248:G248"/>
    <mergeCell ref="I248:J248"/>
    <mergeCell ref="L248:M248"/>
    <mergeCell ref="C245:G245"/>
    <mergeCell ref="I245:J245"/>
    <mergeCell ref="L245:M245"/>
    <mergeCell ref="C246:G246"/>
    <mergeCell ref="I246:J246"/>
    <mergeCell ref="L246:M246"/>
    <mergeCell ref="C240:G240"/>
    <mergeCell ref="I240:J240"/>
    <mergeCell ref="L240:M240"/>
    <mergeCell ref="C237:G237"/>
    <mergeCell ref="I237:J237"/>
    <mergeCell ref="L237:M237"/>
    <mergeCell ref="C238:G238"/>
    <mergeCell ref="I238:J238"/>
    <mergeCell ref="L238:M238"/>
    <mergeCell ref="C235:G235"/>
    <mergeCell ref="I235:J235"/>
    <mergeCell ref="L235:M235"/>
    <mergeCell ref="C236:G236"/>
    <mergeCell ref="I236:J236"/>
    <mergeCell ref="L236:M236"/>
    <mergeCell ref="C233:G233"/>
    <mergeCell ref="I233:J233"/>
    <mergeCell ref="L233:M233"/>
    <mergeCell ref="C234:G234"/>
    <mergeCell ref="I234:J234"/>
    <mergeCell ref="L234:M234"/>
    <mergeCell ref="C231:G231"/>
    <mergeCell ref="I231:J231"/>
    <mergeCell ref="L231:M231"/>
    <mergeCell ref="C232:G232"/>
    <mergeCell ref="I232:J232"/>
    <mergeCell ref="L232:M232"/>
    <mergeCell ref="C229:G229"/>
    <mergeCell ref="I229:J229"/>
    <mergeCell ref="L229:M229"/>
    <mergeCell ref="C230:G230"/>
    <mergeCell ref="I230:J230"/>
    <mergeCell ref="L230:M230"/>
    <mergeCell ref="C227:G227"/>
    <mergeCell ref="I227:J227"/>
    <mergeCell ref="L227:M227"/>
    <mergeCell ref="C228:G228"/>
    <mergeCell ref="I228:J228"/>
    <mergeCell ref="L228:M228"/>
    <mergeCell ref="C225:G225"/>
    <mergeCell ref="I225:J225"/>
    <mergeCell ref="L225:M225"/>
    <mergeCell ref="C226:G226"/>
    <mergeCell ref="I226:J226"/>
    <mergeCell ref="L226:M226"/>
    <mergeCell ref="C223:G223"/>
    <mergeCell ref="I223:J223"/>
    <mergeCell ref="L223:M223"/>
    <mergeCell ref="C224:G224"/>
    <mergeCell ref="I224:J224"/>
    <mergeCell ref="L224:M224"/>
    <mergeCell ref="C221:G221"/>
    <mergeCell ref="I221:J221"/>
    <mergeCell ref="L221:M221"/>
    <mergeCell ref="C222:G222"/>
    <mergeCell ref="I222:J222"/>
    <mergeCell ref="L222:M222"/>
    <mergeCell ref="C219:G219"/>
    <mergeCell ref="I219:J219"/>
    <mergeCell ref="L219:M219"/>
    <mergeCell ref="C220:G220"/>
    <mergeCell ref="I220:J220"/>
    <mergeCell ref="L220:M220"/>
    <mergeCell ref="C217:G217"/>
    <mergeCell ref="I217:J217"/>
    <mergeCell ref="L217:M217"/>
    <mergeCell ref="C218:G218"/>
    <mergeCell ref="I218:J218"/>
    <mergeCell ref="L218:M218"/>
    <mergeCell ref="C215:G215"/>
    <mergeCell ref="I215:J215"/>
    <mergeCell ref="L215:M215"/>
    <mergeCell ref="C216:G216"/>
    <mergeCell ref="I216:J216"/>
    <mergeCell ref="L216:M216"/>
    <mergeCell ref="C213:G213"/>
    <mergeCell ref="I213:J213"/>
    <mergeCell ref="L213:M213"/>
    <mergeCell ref="C214:G214"/>
    <mergeCell ref="I214:J214"/>
    <mergeCell ref="L214:M214"/>
    <mergeCell ref="C211:G211"/>
    <mergeCell ref="I211:J211"/>
    <mergeCell ref="L211:M211"/>
    <mergeCell ref="C212:G212"/>
    <mergeCell ref="I212:J212"/>
    <mergeCell ref="L212:M212"/>
    <mergeCell ref="C209:G209"/>
    <mergeCell ref="I209:J209"/>
    <mergeCell ref="L209:M209"/>
    <mergeCell ref="C210:G210"/>
    <mergeCell ref="I210:J210"/>
    <mergeCell ref="L210:M210"/>
    <mergeCell ref="C207:G207"/>
    <mergeCell ref="I207:J207"/>
    <mergeCell ref="L207:M207"/>
    <mergeCell ref="C208:G208"/>
    <mergeCell ref="I208:J208"/>
    <mergeCell ref="L208:M208"/>
    <mergeCell ref="C205:G205"/>
    <mergeCell ref="I205:J205"/>
    <mergeCell ref="L205:M205"/>
    <mergeCell ref="C206:G206"/>
    <mergeCell ref="I206:J206"/>
    <mergeCell ref="L206:M206"/>
    <mergeCell ref="C203:G203"/>
    <mergeCell ref="I203:J203"/>
    <mergeCell ref="L203:M203"/>
    <mergeCell ref="C204:G204"/>
    <mergeCell ref="I204:J204"/>
    <mergeCell ref="L204:M204"/>
    <mergeCell ref="C201:G201"/>
    <mergeCell ref="I201:J201"/>
    <mergeCell ref="L201:M201"/>
    <mergeCell ref="C202:G202"/>
    <mergeCell ref="I202:J202"/>
    <mergeCell ref="L202:M202"/>
    <mergeCell ref="C199:G199"/>
    <mergeCell ref="I199:J199"/>
    <mergeCell ref="L199:M199"/>
    <mergeCell ref="C200:G200"/>
    <mergeCell ref="I200:J200"/>
    <mergeCell ref="L200:M200"/>
    <mergeCell ref="C197:G197"/>
    <mergeCell ref="I197:J197"/>
    <mergeCell ref="L197:M197"/>
    <mergeCell ref="C198:G198"/>
    <mergeCell ref="I198:J198"/>
    <mergeCell ref="L198:M198"/>
    <mergeCell ref="C195:G195"/>
    <mergeCell ref="I195:J195"/>
    <mergeCell ref="L195:M195"/>
    <mergeCell ref="C196:G196"/>
    <mergeCell ref="I196:J196"/>
    <mergeCell ref="L196:M196"/>
    <mergeCell ref="C193:G193"/>
    <mergeCell ref="I193:J193"/>
    <mergeCell ref="L193:M193"/>
    <mergeCell ref="C194:G194"/>
    <mergeCell ref="I194:J194"/>
    <mergeCell ref="L194:M194"/>
    <mergeCell ref="C191:G191"/>
    <mergeCell ref="I191:J191"/>
    <mergeCell ref="L191:M191"/>
    <mergeCell ref="C192:G192"/>
    <mergeCell ref="I192:J192"/>
    <mergeCell ref="L192:M192"/>
    <mergeCell ref="C189:G189"/>
    <mergeCell ref="I189:J189"/>
    <mergeCell ref="L189:M189"/>
    <mergeCell ref="C190:G190"/>
    <mergeCell ref="I190:J190"/>
    <mergeCell ref="L190:M190"/>
    <mergeCell ref="C187:G187"/>
    <mergeCell ref="I187:J187"/>
    <mergeCell ref="L187:M187"/>
    <mergeCell ref="C188:G188"/>
    <mergeCell ref="I188:J188"/>
    <mergeCell ref="L188:M188"/>
    <mergeCell ref="C185:G185"/>
    <mergeCell ref="I185:J185"/>
    <mergeCell ref="L185:M185"/>
    <mergeCell ref="C186:G186"/>
    <mergeCell ref="I186:J186"/>
    <mergeCell ref="L186:M186"/>
    <mergeCell ref="C183:G183"/>
    <mergeCell ref="I183:J183"/>
    <mergeCell ref="L183:M183"/>
    <mergeCell ref="C184:G184"/>
    <mergeCell ref="I184:J184"/>
    <mergeCell ref="L184:M184"/>
    <mergeCell ref="C181:G181"/>
    <mergeCell ref="I181:J181"/>
    <mergeCell ref="L181:M181"/>
    <mergeCell ref="C182:G182"/>
    <mergeCell ref="I182:J182"/>
    <mergeCell ref="L182:M182"/>
    <mergeCell ref="C179:G179"/>
    <mergeCell ref="I179:J179"/>
    <mergeCell ref="L179:M179"/>
    <mergeCell ref="C180:G180"/>
    <mergeCell ref="I180:J180"/>
    <mergeCell ref="L180:M180"/>
    <mergeCell ref="C177:G177"/>
    <mergeCell ref="I177:J177"/>
    <mergeCell ref="L177:M177"/>
    <mergeCell ref="C178:G178"/>
    <mergeCell ref="I178:J178"/>
    <mergeCell ref="L178:M178"/>
    <mergeCell ref="C175:G175"/>
    <mergeCell ref="I175:J175"/>
    <mergeCell ref="L175:M175"/>
    <mergeCell ref="C176:G176"/>
    <mergeCell ref="I176:J176"/>
    <mergeCell ref="L176:M176"/>
    <mergeCell ref="C173:G173"/>
    <mergeCell ref="I173:J173"/>
    <mergeCell ref="L173:M173"/>
    <mergeCell ref="C174:G174"/>
    <mergeCell ref="I174:J174"/>
    <mergeCell ref="L174:M174"/>
    <mergeCell ref="C171:G171"/>
    <mergeCell ref="I171:J171"/>
    <mergeCell ref="L171:M171"/>
    <mergeCell ref="C172:G172"/>
    <mergeCell ref="I172:J172"/>
    <mergeCell ref="L172:M172"/>
    <mergeCell ref="C169:G169"/>
    <mergeCell ref="I169:J169"/>
    <mergeCell ref="L169:M169"/>
    <mergeCell ref="C170:G170"/>
    <mergeCell ref="I170:J170"/>
    <mergeCell ref="L170:M170"/>
    <mergeCell ref="C167:G167"/>
    <mergeCell ref="I167:J167"/>
    <mergeCell ref="L167:M167"/>
    <mergeCell ref="C168:G168"/>
    <mergeCell ref="I168:J168"/>
    <mergeCell ref="L168:M168"/>
    <mergeCell ref="C165:G165"/>
    <mergeCell ref="I165:J165"/>
    <mergeCell ref="L165:M165"/>
    <mergeCell ref="C166:G166"/>
    <mergeCell ref="I166:J166"/>
    <mergeCell ref="L166:M166"/>
    <mergeCell ref="C163:G163"/>
    <mergeCell ref="I163:J163"/>
    <mergeCell ref="L163:M163"/>
    <mergeCell ref="C164:G164"/>
    <mergeCell ref="I164:J164"/>
    <mergeCell ref="L164:M164"/>
    <mergeCell ref="C161:G161"/>
    <mergeCell ref="I161:J161"/>
    <mergeCell ref="L161:M161"/>
    <mergeCell ref="C162:G162"/>
    <mergeCell ref="I162:J162"/>
    <mergeCell ref="L162:M162"/>
    <mergeCell ref="C159:G159"/>
    <mergeCell ref="I159:J159"/>
    <mergeCell ref="L159:M159"/>
    <mergeCell ref="C160:G160"/>
    <mergeCell ref="I160:J160"/>
    <mergeCell ref="L160:M160"/>
    <mergeCell ref="C157:G157"/>
    <mergeCell ref="I157:J157"/>
    <mergeCell ref="L157:M157"/>
    <mergeCell ref="C158:G158"/>
    <mergeCell ref="I158:J158"/>
    <mergeCell ref="L158:M158"/>
    <mergeCell ref="C155:G155"/>
    <mergeCell ref="I155:J155"/>
    <mergeCell ref="L155:M155"/>
    <mergeCell ref="C156:G156"/>
    <mergeCell ref="I156:J156"/>
    <mergeCell ref="L156:M156"/>
    <mergeCell ref="C153:G153"/>
    <mergeCell ref="I153:J153"/>
    <mergeCell ref="L153:M153"/>
    <mergeCell ref="C154:G154"/>
    <mergeCell ref="I154:J154"/>
    <mergeCell ref="L154:M154"/>
    <mergeCell ref="C151:G151"/>
    <mergeCell ref="I151:J151"/>
    <mergeCell ref="L151:M151"/>
    <mergeCell ref="C152:G152"/>
    <mergeCell ref="I152:J152"/>
    <mergeCell ref="L152:M152"/>
    <mergeCell ref="C149:G149"/>
    <mergeCell ref="I149:J149"/>
    <mergeCell ref="L149:M149"/>
    <mergeCell ref="C150:G150"/>
    <mergeCell ref="I150:J150"/>
    <mergeCell ref="L150:M150"/>
    <mergeCell ref="C147:G147"/>
    <mergeCell ref="I147:J147"/>
    <mergeCell ref="L147:M147"/>
    <mergeCell ref="C148:G148"/>
    <mergeCell ref="I148:J148"/>
    <mergeCell ref="L148:M148"/>
    <mergeCell ref="C146:G146"/>
    <mergeCell ref="I146:J146"/>
    <mergeCell ref="L146:M146"/>
    <mergeCell ref="C144:G144"/>
    <mergeCell ref="I144:J144"/>
    <mergeCell ref="L144:M144"/>
    <mergeCell ref="C145:G145"/>
    <mergeCell ref="I145:J145"/>
    <mergeCell ref="L145:M145"/>
    <mergeCell ref="C142:G142"/>
    <mergeCell ref="I142:J142"/>
    <mergeCell ref="L142:M142"/>
    <mergeCell ref="C143:G143"/>
    <mergeCell ref="I143:J143"/>
    <mergeCell ref="L143:M143"/>
    <mergeCell ref="C140:G140"/>
    <mergeCell ref="I140:J140"/>
    <mergeCell ref="L140:M140"/>
    <mergeCell ref="C141:G141"/>
    <mergeCell ref="I141:J141"/>
    <mergeCell ref="L141:M141"/>
    <mergeCell ref="C138:G138"/>
    <mergeCell ref="I138:J138"/>
    <mergeCell ref="L138:M138"/>
    <mergeCell ref="C139:G139"/>
    <mergeCell ref="I139:J139"/>
    <mergeCell ref="L139:M139"/>
    <mergeCell ref="C136:G136"/>
    <mergeCell ref="I136:J136"/>
    <mergeCell ref="L136:M136"/>
    <mergeCell ref="C137:G137"/>
    <mergeCell ref="I137:J137"/>
    <mergeCell ref="L137:M137"/>
    <mergeCell ref="C134:G134"/>
    <mergeCell ref="I134:J134"/>
    <mergeCell ref="L134:M134"/>
    <mergeCell ref="C135:G135"/>
    <mergeCell ref="I135:J135"/>
    <mergeCell ref="L135:M135"/>
    <mergeCell ref="C132:G132"/>
    <mergeCell ref="I132:J132"/>
    <mergeCell ref="L132:M132"/>
    <mergeCell ref="C133:G133"/>
    <mergeCell ref="I133:J133"/>
    <mergeCell ref="L133:M133"/>
    <mergeCell ref="C130:G130"/>
    <mergeCell ref="I130:J130"/>
    <mergeCell ref="L130:M130"/>
    <mergeCell ref="C131:G131"/>
    <mergeCell ref="I131:J131"/>
    <mergeCell ref="L131:M131"/>
    <mergeCell ref="C128:G128"/>
    <mergeCell ref="I128:J128"/>
    <mergeCell ref="L128:M128"/>
    <mergeCell ref="C129:G129"/>
    <mergeCell ref="I129:J129"/>
    <mergeCell ref="L129:M129"/>
    <mergeCell ref="C126:G126"/>
    <mergeCell ref="I126:J126"/>
    <mergeCell ref="L126:M126"/>
    <mergeCell ref="C127:G127"/>
    <mergeCell ref="I127:J127"/>
    <mergeCell ref="L127:M127"/>
    <mergeCell ref="C124:G124"/>
    <mergeCell ref="I124:J124"/>
    <mergeCell ref="L124:M124"/>
    <mergeCell ref="C125:G125"/>
    <mergeCell ref="I125:J125"/>
    <mergeCell ref="L125:M125"/>
    <mergeCell ref="C122:G122"/>
    <mergeCell ref="I122:J122"/>
    <mergeCell ref="L122:M122"/>
    <mergeCell ref="C123:G123"/>
    <mergeCell ref="I123:J123"/>
    <mergeCell ref="L123:M123"/>
    <mergeCell ref="C120:G120"/>
    <mergeCell ref="I120:J120"/>
    <mergeCell ref="L120:M120"/>
    <mergeCell ref="C121:G121"/>
    <mergeCell ref="I121:J121"/>
    <mergeCell ref="L121:M121"/>
    <mergeCell ref="C118:G118"/>
    <mergeCell ref="I118:J118"/>
    <mergeCell ref="L118:M118"/>
    <mergeCell ref="C119:G119"/>
    <mergeCell ref="I119:J119"/>
    <mergeCell ref="L119:M119"/>
    <mergeCell ref="C116:G116"/>
    <mergeCell ref="I116:J116"/>
    <mergeCell ref="L116:M116"/>
    <mergeCell ref="C117:G117"/>
    <mergeCell ref="I117:J117"/>
    <mergeCell ref="L117:M117"/>
    <mergeCell ref="C114:G114"/>
    <mergeCell ref="I114:J114"/>
    <mergeCell ref="L114:M114"/>
    <mergeCell ref="C115:G115"/>
    <mergeCell ref="I115:J115"/>
    <mergeCell ref="L115:M115"/>
    <mergeCell ref="C112:G112"/>
    <mergeCell ref="I112:J112"/>
    <mergeCell ref="L112:M112"/>
    <mergeCell ref="C113:G113"/>
    <mergeCell ref="I113:J113"/>
    <mergeCell ref="L113:M113"/>
    <mergeCell ref="C110:G110"/>
    <mergeCell ref="I110:J110"/>
    <mergeCell ref="L110:M110"/>
    <mergeCell ref="C111:G111"/>
    <mergeCell ref="I111:J111"/>
    <mergeCell ref="L111:M111"/>
    <mergeCell ref="C108:G108"/>
    <mergeCell ref="I108:J108"/>
    <mergeCell ref="L108:M108"/>
    <mergeCell ref="C109:G109"/>
    <mergeCell ref="I109:J109"/>
    <mergeCell ref="L109:M109"/>
    <mergeCell ref="C106:G106"/>
    <mergeCell ref="I106:J106"/>
    <mergeCell ref="L106:M106"/>
    <mergeCell ref="C107:G107"/>
    <mergeCell ref="I107:J107"/>
    <mergeCell ref="L107:M107"/>
    <mergeCell ref="C104:G104"/>
    <mergeCell ref="I104:J104"/>
    <mergeCell ref="L104:M104"/>
    <mergeCell ref="C105:G105"/>
    <mergeCell ref="I105:J105"/>
    <mergeCell ref="L105:M105"/>
    <mergeCell ref="C102:G102"/>
    <mergeCell ref="I102:J102"/>
    <mergeCell ref="L102:M102"/>
    <mergeCell ref="C103:G103"/>
    <mergeCell ref="I103:J103"/>
    <mergeCell ref="L103:M103"/>
    <mergeCell ref="C100:G100"/>
    <mergeCell ref="I100:J100"/>
    <mergeCell ref="L100:M100"/>
    <mergeCell ref="C101:G101"/>
    <mergeCell ref="I101:J101"/>
    <mergeCell ref="L101:M101"/>
    <mergeCell ref="C98:G98"/>
    <mergeCell ref="I98:J98"/>
    <mergeCell ref="L98:M98"/>
    <mergeCell ref="C99:G99"/>
    <mergeCell ref="I99:J99"/>
    <mergeCell ref="L99:M99"/>
    <mergeCell ref="C96:G96"/>
    <mergeCell ref="I96:J96"/>
    <mergeCell ref="L96:M96"/>
    <mergeCell ref="C97:G97"/>
    <mergeCell ref="I97:J97"/>
    <mergeCell ref="L97:M97"/>
    <mergeCell ref="C94:G94"/>
    <mergeCell ref="I94:J94"/>
    <mergeCell ref="L94:M94"/>
    <mergeCell ref="C95:G95"/>
    <mergeCell ref="I95:J95"/>
    <mergeCell ref="L95:M95"/>
    <mergeCell ref="C92:G92"/>
    <mergeCell ref="I92:J92"/>
    <mergeCell ref="L92:M92"/>
    <mergeCell ref="C93:G93"/>
    <mergeCell ref="I93:J93"/>
    <mergeCell ref="L93:M93"/>
    <mergeCell ref="C90:G90"/>
    <mergeCell ref="I90:J90"/>
    <mergeCell ref="L90:M90"/>
    <mergeCell ref="C91:G91"/>
    <mergeCell ref="I91:J91"/>
    <mergeCell ref="L91:M91"/>
    <mergeCell ref="C88:G88"/>
    <mergeCell ref="I88:J88"/>
    <mergeCell ref="L88:M88"/>
    <mergeCell ref="C89:G89"/>
    <mergeCell ref="I89:J89"/>
    <mergeCell ref="L89:M89"/>
    <mergeCell ref="C86:G86"/>
    <mergeCell ref="I86:J86"/>
    <mergeCell ref="L86:M86"/>
    <mergeCell ref="C87:G87"/>
    <mergeCell ref="I87:J87"/>
    <mergeCell ref="L87:M87"/>
    <mergeCell ref="C84:G84"/>
    <mergeCell ref="I84:J84"/>
    <mergeCell ref="L84:M84"/>
    <mergeCell ref="C85:G85"/>
    <mergeCell ref="I85:J85"/>
    <mergeCell ref="L85:M85"/>
    <mergeCell ref="C82:G82"/>
    <mergeCell ref="I82:J82"/>
    <mergeCell ref="L82:M82"/>
    <mergeCell ref="C83:G83"/>
    <mergeCell ref="I83:J83"/>
    <mergeCell ref="L83:M83"/>
    <mergeCell ref="C80:G80"/>
    <mergeCell ref="I80:J80"/>
    <mergeCell ref="L80:M80"/>
    <mergeCell ref="C81:G81"/>
    <mergeCell ref="I81:J81"/>
    <mergeCell ref="L81:M81"/>
    <mergeCell ref="C78:G78"/>
    <mergeCell ref="I78:J78"/>
    <mergeCell ref="L78:M78"/>
    <mergeCell ref="C79:G79"/>
    <mergeCell ref="I79:J79"/>
    <mergeCell ref="L79:M79"/>
    <mergeCell ref="C76:G76"/>
    <mergeCell ref="I76:J76"/>
    <mergeCell ref="L76:M76"/>
    <mergeCell ref="C77:G77"/>
    <mergeCell ref="I77:J77"/>
    <mergeCell ref="L77:M77"/>
    <mergeCell ref="C74:G74"/>
    <mergeCell ref="I74:J74"/>
    <mergeCell ref="L74:M74"/>
    <mergeCell ref="C75:G75"/>
    <mergeCell ref="I75:J75"/>
    <mergeCell ref="L75:M75"/>
    <mergeCell ref="C72:G72"/>
    <mergeCell ref="I72:J72"/>
    <mergeCell ref="L72:M72"/>
    <mergeCell ref="C73:G73"/>
    <mergeCell ref="I73:J73"/>
    <mergeCell ref="L73:M73"/>
    <mergeCell ref="C70:G70"/>
    <mergeCell ref="I70:J70"/>
    <mergeCell ref="L70:M70"/>
    <mergeCell ref="C71:G71"/>
    <mergeCell ref="I71:J71"/>
    <mergeCell ref="L71:M71"/>
    <mergeCell ref="C68:G68"/>
    <mergeCell ref="I68:J68"/>
    <mergeCell ref="L68:M68"/>
    <mergeCell ref="C69:G69"/>
    <mergeCell ref="I69:J69"/>
    <mergeCell ref="L69:M69"/>
    <mergeCell ref="C66:G66"/>
    <mergeCell ref="I66:J66"/>
    <mergeCell ref="L66:M66"/>
    <mergeCell ref="C67:G67"/>
    <mergeCell ref="I67:J67"/>
    <mergeCell ref="L67:M67"/>
    <mergeCell ref="C64:G64"/>
    <mergeCell ref="I64:J64"/>
    <mergeCell ref="L64:M64"/>
    <mergeCell ref="C65:G65"/>
    <mergeCell ref="I65:J65"/>
    <mergeCell ref="L65:M65"/>
    <mergeCell ref="C62:G62"/>
    <mergeCell ref="I62:J62"/>
    <mergeCell ref="L62:M62"/>
    <mergeCell ref="C63:G63"/>
    <mergeCell ref="I63:J63"/>
    <mergeCell ref="L63:M63"/>
    <mergeCell ref="C60:G60"/>
    <mergeCell ref="I60:J60"/>
    <mergeCell ref="L60:M60"/>
    <mergeCell ref="C61:G61"/>
    <mergeCell ref="I61:J61"/>
    <mergeCell ref="L61:M61"/>
    <mergeCell ref="C58:G58"/>
    <mergeCell ref="I58:J58"/>
    <mergeCell ref="L58:M58"/>
    <mergeCell ref="C59:G59"/>
    <mergeCell ref="I59:J59"/>
    <mergeCell ref="L59:M59"/>
    <mergeCell ref="C56:G56"/>
    <mergeCell ref="I56:J56"/>
    <mergeCell ref="L56:M56"/>
    <mergeCell ref="C57:G57"/>
    <mergeCell ref="I57:J57"/>
    <mergeCell ref="L57:M57"/>
    <mergeCell ref="C48:G48"/>
    <mergeCell ref="I48:J48"/>
    <mergeCell ref="L48:M48"/>
    <mergeCell ref="C49:G49"/>
    <mergeCell ref="I49:J49"/>
    <mergeCell ref="C54:G54"/>
    <mergeCell ref="C55:G55"/>
    <mergeCell ref="I54:J54"/>
    <mergeCell ref="I55:J55"/>
    <mergeCell ref="C46:G46"/>
    <mergeCell ref="I46:J46"/>
    <mergeCell ref="L46:M46"/>
    <mergeCell ref="C47:G47"/>
    <mergeCell ref="I47:J47"/>
    <mergeCell ref="L47:M47"/>
    <mergeCell ref="C44:G44"/>
    <mergeCell ref="I44:J44"/>
    <mergeCell ref="L44:M44"/>
    <mergeCell ref="C45:G45"/>
    <mergeCell ref="I45:J45"/>
    <mergeCell ref="L45:M45"/>
    <mergeCell ref="C42:G42"/>
    <mergeCell ref="I42:J42"/>
    <mergeCell ref="L42:M42"/>
    <mergeCell ref="C43:G43"/>
    <mergeCell ref="I43:J43"/>
    <mergeCell ref="L43:M43"/>
    <mergeCell ref="C40:G40"/>
    <mergeCell ref="I40:J40"/>
    <mergeCell ref="L40:M40"/>
    <mergeCell ref="C41:G41"/>
    <mergeCell ref="I41:J41"/>
    <mergeCell ref="L41:M41"/>
    <mergeCell ref="C38:G38"/>
    <mergeCell ref="I38:J38"/>
    <mergeCell ref="L38:M38"/>
    <mergeCell ref="C39:G39"/>
    <mergeCell ref="I39:J39"/>
    <mergeCell ref="L39:M39"/>
    <mergeCell ref="C36:G36"/>
    <mergeCell ref="I36:J36"/>
    <mergeCell ref="L36:M36"/>
    <mergeCell ref="C37:G37"/>
    <mergeCell ref="I37:J37"/>
    <mergeCell ref="L37:M37"/>
    <mergeCell ref="I34:J34"/>
    <mergeCell ref="L34:M34"/>
    <mergeCell ref="C35:G35"/>
    <mergeCell ref="I35:J35"/>
    <mergeCell ref="L35:M35"/>
    <mergeCell ref="C32:G32"/>
    <mergeCell ref="I32:J32"/>
    <mergeCell ref="L32:M32"/>
    <mergeCell ref="C33:G33"/>
    <mergeCell ref="I33:J33"/>
    <mergeCell ref="L33:M33"/>
    <mergeCell ref="L30:M30"/>
    <mergeCell ref="C31:G31"/>
    <mergeCell ref="I31:J31"/>
    <mergeCell ref="L31:M31"/>
    <mergeCell ref="C28:G28"/>
    <mergeCell ref="I28:J28"/>
    <mergeCell ref="L28:M28"/>
    <mergeCell ref="C29:G29"/>
    <mergeCell ref="I29:J29"/>
    <mergeCell ref="L29:M29"/>
    <mergeCell ref="L26:M26"/>
    <mergeCell ref="C27:G27"/>
    <mergeCell ref="I27:J27"/>
    <mergeCell ref="L27:M27"/>
    <mergeCell ref="C24:G24"/>
    <mergeCell ref="I24:J24"/>
    <mergeCell ref="L24:M24"/>
    <mergeCell ref="C25:G25"/>
    <mergeCell ref="I25:J25"/>
    <mergeCell ref="L25:M25"/>
    <mergeCell ref="L22:M22"/>
    <mergeCell ref="C23:G23"/>
    <mergeCell ref="I23:J23"/>
    <mergeCell ref="L23:M23"/>
    <mergeCell ref="C20:G20"/>
    <mergeCell ref="I20:J20"/>
    <mergeCell ref="L20:M20"/>
    <mergeCell ref="C21:G21"/>
    <mergeCell ref="I21:J21"/>
    <mergeCell ref="L21:M21"/>
    <mergeCell ref="L18:M18"/>
    <mergeCell ref="C19:G19"/>
    <mergeCell ref="I19:J19"/>
    <mergeCell ref="L19:M19"/>
    <mergeCell ref="C15:G15"/>
    <mergeCell ref="I15:J15"/>
    <mergeCell ref="L15:M15"/>
    <mergeCell ref="I16:J16"/>
    <mergeCell ref="I17:J17"/>
    <mergeCell ref="L13:M13"/>
    <mergeCell ref="C14:G14"/>
    <mergeCell ref="I14:J14"/>
    <mergeCell ref="L14:M14"/>
    <mergeCell ref="C11:G11"/>
    <mergeCell ref="I11:J11"/>
    <mergeCell ref="L11:M11"/>
    <mergeCell ref="C12:G12"/>
    <mergeCell ref="I12:J12"/>
    <mergeCell ref="L12:M12"/>
    <mergeCell ref="C5:G5"/>
    <mergeCell ref="I5:J5"/>
    <mergeCell ref="L5:M5"/>
    <mergeCell ref="I6:J6"/>
    <mergeCell ref="A1:D2"/>
    <mergeCell ref="M1:N2"/>
    <mergeCell ref="P1:Q2"/>
    <mergeCell ref="G2:I3"/>
    <mergeCell ref="A3:C3"/>
    <mergeCell ref="C4:G4"/>
    <mergeCell ref="I4:J4"/>
    <mergeCell ref="L4:M4"/>
    <mergeCell ref="N4:P4"/>
    <mergeCell ref="C10:G10"/>
    <mergeCell ref="I7:J7"/>
    <mergeCell ref="I9:J9"/>
    <mergeCell ref="I10:J10"/>
    <mergeCell ref="C8:G8"/>
    <mergeCell ref="C50:G50"/>
    <mergeCell ref="C51:G51"/>
    <mergeCell ref="C52:G52"/>
    <mergeCell ref="C53:G53"/>
    <mergeCell ref="I50:J50"/>
    <mergeCell ref="I51:J51"/>
    <mergeCell ref="I52:J52"/>
    <mergeCell ref="I53:J53"/>
    <mergeCell ref="C13:G13"/>
    <mergeCell ref="I13:J13"/>
    <mergeCell ref="C18:G18"/>
    <mergeCell ref="I18:J18"/>
    <mergeCell ref="C22:G22"/>
    <mergeCell ref="I22:J22"/>
    <mergeCell ref="C26:G26"/>
    <mergeCell ref="I26:J26"/>
    <mergeCell ref="C30:G30"/>
    <mergeCell ref="I30:J30"/>
    <mergeCell ref="C34:G34"/>
  </mergeCells>
  <pageMargins left="0.7" right="0.7" top="0.75" bottom="0.75" header="0.3" footer="0.3"/>
  <pageSetup paperSize="9" scale="78" orientation="landscape" verticalDpi="0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2026-01-09T09:18:27Z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