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28" documentId="8_{D1C559A0-B4B3-421A-B540-C1BF8D0DCB77}" xr6:coauthVersionLast="47" xr6:coauthVersionMax="47" xr10:uidLastSave="{C6CB4388-C46A-492E-B012-3D31D3A3FA3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10" r:id="rId4"/>
  </sheets>
  <definedNames>
    <definedName name="_xlnm.Print_Area" localSheetId="2">' Račun financiranja'!$A$1:$F$32</definedName>
    <definedName name="_xlnm.Print_Area" localSheetId="1">' Račun prihoda i rashoda'!$A$1:$F$100</definedName>
    <definedName name="_xlnm.Print_Area" localSheetId="0">' Sažetak'!$A$1:$I$47</definedName>
    <definedName name="_xlnm.Print_Area" localSheetId="3">'Posebni dio'!$A$1:$L$185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4" l="1"/>
  <c r="D83" i="4"/>
  <c r="E83" i="4"/>
  <c r="H12" i="10"/>
  <c r="H20" i="10"/>
  <c r="H19" i="10" s="1"/>
  <c r="K32" i="10"/>
  <c r="I45" i="10"/>
  <c r="K45" i="10" s="1"/>
  <c r="H53" i="10"/>
  <c r="H38" i="10" s="1"/>
  <c r="L99" i="10"/>
  <c r="H78" i="10"/>
  <c r="H61" i="10" s="1"/>
  <c r="I181" i="10"/>
  <c r="K181" i="10" s="1"/>
  <c r="I180" i="10"/>
  <c r="K180" i="10" s="1"/>
  <c r="I179" i="10"/>
  <c r="K179" i="10" s="1"/>
  <c r="I178" i="10"/>
  <c r="K178" i="10" s="1"/>
  <c r="I177" i="10"/>
  <c r="K177" i="10" s="1"/>
  <c r="I176" i="10"/>
  <c r="K176" i="10" s="1"/>
  <c r="I175" i="10"/>
  <c r="K175" i="10" s="1"/>
  <c r="I174" i="10"/>
  <c r="K174" i="10" s="1"/>
  <c r="I173" i="10"/>
  <c r="K173" i="10" s="1"/>
  <c r="I172" i="10"/>
  <c r="K172" i="10" s="1"/>
  <c r="I171" i="10"/>
  <c r="K171" i="10" s="1"/>
  <c r="I170" i="10"/>
  <c r="K170" i="10" s="1"/>
  <c r="I169" i="10"/>
  <c r="K169" i="10" s="1"/>
  <c r="I168" i="10"/>
  <c r="K168" i="10" s="1"/>
  <c r="I167" i="10"/>
  <c r="K167" i="10" s="1"/>
  <c r="I166" i="10"/>
  <c r="K166" i="10" s="1"/>
  <c r="I165" i="10"/>
  <c r="K165" i="10" s="1"/>
  <c r="I164" i="10"/>
  <c r="K164" i="10" s="1"/>
  <c r="I163" i="10"/>
  <c r="K163" i="10" s="1"/>
  <c r="I162" i="10"/>
  <c r="K162" i="10" s="1"/>
  <c r="I160" i="10"/>
  <c r="K160" i="10" s="1"/>
  <c r="I159" i="10"/>
  <c r="K159" i="10" s="1"/>
  <c r="I158" i="10"/>
  <c r="K158" i="10" s="1"/>
  <c r="I157" i="10"/>
  <c r="K157" i="10" s="1"/>
  <c r="I155" i="10"/>
  <c r="K155" i="10" s="1"/>
  <c r="I154" i="10"/>
  <c r="K154" i="10" s="1"/>
  <c r="I152" i="10"/>
  <c r="K152" i="10" s="1"/>
  <c r="I151" i="10"/>
  <c r="K151" i="10" s="1"/>
  <c r="I150" i="10"/>
  <c r="K150" i="10" s="1"/>
  <c r="I149" i="10"/>
  <c r="K149" i="10" s="1"/>
  <c r="I148" i="10"/>
  <c r="K148" i="10" s="1"/>
  <c r="I146" i="10"/>
  <c r="K146" i="10" s="1"/>
  <c r="I145" i="10"/>
  <c r="K145" i="10" s="1"/>
  <c r="I144" i="10"/>
  <c r="K144" i="10" s="1"/>
  <c r="I143" i="10"/>
  <c r="K143" i="10" s="1"/>
  <c r="I142" i="10"/>
  <c r="K142" i="10" s="1"/>
  <c r="I141" i="10"/>
  <c r="K141" i="10" s="1"/>
  <c r="I140" i="10"/>
  <c r="K140" i="10" s="1"/>
  <c r="I139" i="10"/>
  <c r="K139" i="10" s="1"/>
  <c r="I138" i="10"/>
  <c r="K138" i="10" s="1"/>
  <c r="I137" i="10"/>
  <c r="K137" i="10" s="1"/>
  <c r="I136" i="10"/>
  <c r="K136" i="10" s="1"/>
  <c r="I135" i="10"/>
  <c r="K135" i="10" s="1"/>
  <c r="I134" i="10"/>
  <c r="K134" i="10" s="1"/>
  <c r="I133" i="10"/>
  <c r="K133" i="10" s="1"/>
  <c r="I132" i="10"/>
  <c r="K132" i="10" s="1"/>
  <c r="I131" i="10"/>
  <c r="K131" i="10" s="1"/>
  <c r="I130" i="10"/>
  <c r="K130" i="10" s="1"/>
  <c r="I129" i="10"/>
  <c r="K129" i="10" s="1"/>
  <c r="I128" i="10"/>
  <c r="K128" i="10" s="1"/>
  <c r="I127" i="10"/>
  <c r="K127" i="10" s="1"/>
  <c r="I126" i="10"/>
  <c r="K126" i="10" s="1"/>
  <c r="I125" i="10"/>
  <c r="K125" i="10" s="1"/>
  <c r="I124" i="10"/>
  <c r="K124" i="10" s="1"/>
  <c r="I123" i="10"/>
  <c r="K123" i="10" s="1"/>
  <c r="I122" i="10"/>
  <c r="K122" i="10" s="1"/>
  <c r="I121" i="10"/>
  <c r="K121" i="10" s="1"/>
  <c r="I120" i="10"/>
  <c r="K120" i="10" s="1"/>
  <c r="I119" i="10"/>
  <c r="K119" i="10" s="1"/>
  <c r="I118" i="10"/>
  <c r="K118" i="10" s="1"/>
  <c r="I117" i="10"/>
  <c r="K117" i="10" s="1"/>
  <c r="I116" i="10"/>
  <c r="K116" i="10" s="1"/>
  <c r="I115" i="10"/>
  <c r="K115" i="10" s="1"/>
  <c r="I114" i="10"/>
  <c r="K114" i="10" s="1"/>
  <c r="I113" i="10"/>
  <c r="K113" i="10" s="1"/>
  <c r="I112" i="10"/>
  <c r="K112" i="10" s="1"/>
  <c r="I111" i="10"/>
  <c r="K111" i="10" s="1"/>
  <c r="I110" i="10"/>
  <c r="K110" i="10" s="1"/>
  <c r="I109" i="10"/>
  <c r="K109" i="10" s="1"/>
  <c r="I108" i="10"/>
  <c r="K108" i="10" s="1"/>
  <c r="I107" i="10"/>
  <c r="K107" i="10" s="1"/>
  <c r="I106" i="10"/>
  <c r="K106" i="10" s="1"/>
  <c r="I105" i="10"/>
  <c r="K105" i="10" s="1"/>
  <c r="I104" i="10"/>
  <c r="K104" i="10" s="1"/>
  <c r="I103" i="10"/>
  <c r="K103" i="10" s="1"/>
  <c r="I102" i="10"/>
  <c r="K102" i="10" s="1"/>
  <c r="I101" i="10"/>
  <c r="K101" i="10" s="1"/>
  <c r="I100" i="10"/>
  <c r="K100" i="10" s="1"/>
  <c r="I98" i="10"/>
  <c r="K98" i="10" s="1"/>
  <c r="I97" i="10"/>
  <c r="K97" i="10" s="1"/>
  <c r="I96" i="10"/>
  <c r="K96" i="10" s="1"/>
  <c r="I95" i="10"/>
  <c r="K95" i="10" s="1"/>
  <c r="I94" i="10"/>
  <c r="K94" i="10" s="1"/>
  <c r="I93" i="10"/>
  <c r="K93" i="10" s="1"/>
  <c r="I92" i="10"/>
  <c r="K92" i="10" s="1"/>
  <c r="I91" i="10"/>
  <c r="K91" i="10" s="1"/>
  <c r="I90" i="10"/>
  <c r="K90" i="10" s="1"/>
  <c r="I89" i="10"/>
  <c r="K89" i="10" s="1"/>
  <c r="I88" i="10"/>
  <c r="K88" i="10" s="1"/>
  <c r="I87" i="10"/>
  <c r="K87" i="10" s="1"/>
  <c r="I86" i="10"/>
  <c r="K86" i="10" s="1"/>
  <c r="I85" i="10"/>
  <c r="K85" i="10" s="1"/>
  <c r="I84" i="10"/>
  <c r="K84" i="10" s="1"/>
  <c r="I83" i="10"/>
  <c r="K83" i="10" s="1"/>
  <c r="I82" i="10"/>
  <c r="K82" i="10" s="1"/>
  <c r="I81" i="10"/>
  <c r="K81" i="10" s="1"/>
  <c r="I80" i="10"/>
  <c r="K80" i="10" s="1"/>
  <c r="I79" i="10"/>
  <c r="K79" i="10" s="1"/>
  <c r="I74" i="10"/>
  <c r="K74" i="10" s="1"/>
  <c r="I73" i="10"/>
  <c r="K73" i="10" s="1"/>
  <c r="I72" i="10"/>
  <c r="K72" i="10" s="1"/>
  <c r="I71" i="10"/>
  <c r="K71" i="10" s="1"/>
  <c r="I70" i="10"/>
  <c r="K70" i="10" s="1"/>
  <c r="I69" i="10"/>
  <c r="K69" i="10" s="1"/>
  <c r="I68" i="10"/>
  <c r="K68" i="10" s="1"/>
  <c r="I67" i="10"/>
  <c r="K67" i="10" s="1"/>
  <c r="I66" i="10"/>
  <c r="K66" i="10" s="1"/>
  <c r="I65" i="10"/>
  <c r="K65" i="10" s="1"/>
  <c r="I64" i="10"/>
  <c r="K64" i="10" s="1"/>
  <c r="I63" i="10"/>
  <c r="K63" i="10" s="1"/>
  <c r="I62" i="10"/>
  <c r="K62" i="10" s="1"/>
  <c r="I60" i="10"/>
  <c r="K60" i="10" s="1"/>
  <c r="I59" i="10"/>
  <c r="K59" i="10" s="1"/>
  <c r="I58" i="10"/>
  <c r="K58" i="10" s="1"/>
  <c r="I57" i="10"/>
  <c r="K57" i="10" s="1"/>
  <c r="I56" i="10"/>
  <c r="K56" i="10" s="1"/>
  <c r="I55" i="10"/>
  <c r="K55" i="10" s="1"/>
  <c r="I54" i="10"/>
  <c r="K54" i="10" s="1"/>
  <c r="I52" i="10"/>
  <c r="K52" i="10" s="1"/>
  <c r="I51" i="10"/>
  <c r="K51" i="10" s="1"/>
  <c r="I50" i="10"/>
  <c r="K50" i="10" s="1"/>
  <c r="I49" i="10"/>
  <c r="K49" i="10" s="1"/>
  <c r="I48" i="10"/>
  <c r="K48" i="10" s="1"/>
  <c r="I47" i="10"/>
  <c r="K47" i="10" s="1"/>
  <c r="I46" i="10"/>
  <c r="K46" i="10" s="1"/>
  <c r="I44" i="10"/>
  <c r="K44" i="10" s="1"/>
  <c r="I43" i="10"/>
  <c r="K43" i="10" s="1"/>
  <c r="I42" i="10"/>
  <c r="K42" i="10" s="1"/>
  <c r="I41" i="10"/>
  <c r="K41" i="10" s="1"/>
  <c r="I40" i="10"/>
  <c r="K40" i="10" s="1"/>
  <c r="I39" i="10"/>
  <c r="K39" i="10" s="1"/>
  <c r="I37" i="10"/>
  <c r="I36" i="10"/>
  <c r="I35" i="10"/>
  <c r="K35" i="10" s="1"/>
  <c r="I34" i="10"/>
  <c r="K34" i="10" s="1"/>
  <c r="I33" i="10"/>
  <c r="K33" i="10" s="1"/>
  <c r="I32" i="10"/>
  <c r="I30" i="10"/>
  <c r="K30" i="10" s="1"/>
  <c r="I29" i="10"/>
  <c r="K29" i="10" s="1"/>
  <c r="I28" i="10"/>
  <c r="K28" i="10" s="1"/>
  <c r="I27" i="10"/>
  <c r="K27" i="10" s="1"/>
  <c r="I26" i="10"/>
  <c r="K26" i="10" s="1"/>
  <c r="I25" i="10"/>
  <c r="K25" i="10" s="1"/>
  <c r="I24" i="10"/>
  <c r="K24" i="10" s="1"/>
  <c r="I23" i="10"/>
  <c r="K23" i="10" s="1"/>
  <c r="I22" i="10"/>
  <c r="K22" i="10" s="1"/>
  <c r="I21" i="10"/>
  <c r="K21" i="10" s="1"/>
  <c r="I18" i="10"/>
  <c r="K18" i="10" s="1"/>
  <c r="I17" i="10"/>
  <c r="K17" i="10" s="1"/>
  <c r="I16" i="10"/>
  <c r="I15" i="10"/>
  <c r="K15" i="10" s="1"/>
  <c r="I14" i="10"/>
  <c r="K14" i="10" s="1"/>
  <c r="I13" i="10"/>
  <c r="K13" i="10" s="1"/>
  <c r="I8" i="10"/>
  <c r="K8" i="10" s="1"/>
  <c r="I7" i="10"/>
  <c r="K7" i="10" s="1"/>
  <c r="L31" i="10"/>
  <c r="I31" i="10" s="1"/>
  <c r="K31" i="10" s="1"/>
  <c r="L20" i="10"/>
  <c r="I10" i="10"/>
  <c r="K10" i="10" s="1"/>
  <c r="I9" i="10"/>
  <c r="K9" i="10" s="1"/>
  <c r="E97" i="4"/>
  <c r="D98" i="4"/>
  <c r="E98" i="4" s="1"/>
  <c r="D97" i="4"/>
  <c r="D99" i="4"/>
  <c r="E99" i="4" s="1"/>
  <c r="E81" i="4"/>
  <c r="E73" i="4"/>
  <c r="E72" i="4"/>
  <c r="D88" i="4"/>
  <c r="D87" i="4"/>
  <c r="D86" i="4"/>
  <c r="E86" i="4" s="1"/>
  <c r="E84" i="4"/>
  <c r="D81" i="4"/>
  <c r="D79" i="4"/>
  <c r="E79" i="4" s="1"/>
  <c r="D78" i="4"/>
  <c r="E78" i="4" s="1"/>
  <c r="D76" i="4"/>
  <c r="E76" i="4" s="1"/>
  <c r="D74" i="4"/>
  <c r="E74" i="4" s="1"/>
  <c r="D73" i="4"/>
  <c r="D72" i="4"/>
  <c r="D69" i="4"/>
  <c r="E69" i="4" s="1"/>
  <c r="D67" i="4"/>
  <c r="E67" i="4" s="1"/>
  <c r="D65" i="4"/>
  <c r="E65" i="4" s="1"/>
  <c r="F75" i="4"/>
  <c r="C75" i="4"/>
  <c r="F85" i="4"/>
  <c r="C85" i="4"/>
  <c r="F77" i="4"/>
  <c r="D77" i="4" s="1"/>
  <c r="E77" i="4" s="1"/>
  <c r="C77" i="4"/>
  <c r="C64" i="4"/>
  <c r="F64" i="4"/>
  <c r="F55" i="4"/>
  <c r="C55" i="4"/>
  <c r="F48" i="4"/>
  <c r="C48" i="4"/>
  <c r="C37" i="4"/>
  <c r="F37" i="4"/>
  <c r="D58" i="4"/>
  <c r="D56" i="4"/>
  <c r="E56" i="4" s="1"/>
  <c r="D54" i="4"/>
  <c r="E54" i="4" s="1"/>
  <c r="D52" i="4"/>
  <c r="E52" i="4" s="1"/>
  <c r="D49" i="4"/>
  <c r="E49" i="4" s="1"/>
  <c r="D47" i="4"/>
  <c r="E47" i="4" s="1"/>
  <c r="D46" i="4"/>
  <c r="E46" i="4" s="1"/>
  <c r="D45" i="4"/>
  <c r="E45" i="4" s="1"/>
  <c r="D42" i="4"/>
  <c r="E42" i="4" s="1"/>
  <c r="D40" i="4"/>
  <c r="E40" i="4" s="1"/>
  <c r="D38" i="4"/>
  <c r="E38" i="4" s="1"/>
  <c r="D29" i="4"/>
  <c r="D28" i="4"/>
  <c r="E28" i="4" s="1"/>
  <c r="D26" i="4"/>
  <c r="E26" i="4" s="1"/>
  <c r="D25" i="4"/>
  <c r="E25" i="4" s="1"/>
  <c r="D24" i="4"/>
  <c r="E24" i="4" s="1"/>
  <c r="D23" i="4"/>
  <c r="E23" i="4" s="1"/>
  <c r="D22" i="4"/>
  <c r="E22" i="4" s="1"/>
  <c r="D15" i="4"/>
  <c r="D14" i="4"/>
  <c r="D13" i="4"/>
  <c r="E13" i="4" s="1"/>
  <c r="D12" i="4"/>
  <c r="E12" i="4" s="1"/>
  <c r="D11" i="4"/>
  <c r="E11" i="4" s="1"/>
  <c r="D10" i="4"/>
  <c r="E10" i="4" s="1"/>
  <c r="C9" i="4"/>
  <c r="C8" i="4" s="1"/>
  <c r="F9" i="4"/>
  <c r="F8" i="4" s="1"/>
  <c r="H20" i="2"/>
  <c r="H19" i="2"/>
  <c r="H16" i="2"/>
  <c r="H15" i="2"/>
  <c r="G20" i="2"/>
  <c r="G19" i="2"/>
  <c r="G16" i="2"/>
  <c r="F15" i="2"/>
  <c r="G15" i="2"/>
  <c r="I15" i="2"/>
  <c r="F18" i="2"/>
  <c r="I18" i="2"/>
  <c r="F29" i="2"/>
  <c r="G29" i="2"/>
  <c r="I29" i="2"/>
  <c r="I30" i="2" s="1"/>
  <c r="F47" i="2"/>
  <c r="G44" i="2" s="1"/>
  <c r="G47" i="2" s="1"/>
  <c r="I44" i="2" s="1"/>
  <c r="I47" i="2" s="1"/>
  <c r="H147" i="10"/>
  <c r="I147" i="10" s="1"/>
  <c r="K147" i="10" s="1"/>
  <c r="H153" i="10"/>
  <c r="I153" i="10" s="1"/>
  <c r="K153" i="10" s="1"/>
  <c r="H161" i="10"/>
  <c r="I161" i="10" s="1"/>
  <c r="K161" i="10" s="1"/>
  <c r="H156" i="10"/>
  <c r="I156" i="10" s="1"/>
  <c r="K156" i="10" s="1"/>
  <c r="H6" i="10"/>
  <c r="H5" i="10" s="1"/>
  <c r="F96" i="4"/>
  <c r="F95" i="4" s="1"/>
  <c r="C96" i="4"/>
  <c r="C95" i="4" s="1"/>
  <c r="F44" i="4"/>
  <c r="F51" i="4"/>
  <c r="C51" i="4"/>
  <c r="D82" i="4"/>
  <c r="E82" i="4" s="1"/>
  <c r="F80" i="4"/>
  <c r="D80" i="4" s="1"/>
  <c r="E80" i="4" s="1"/>
  <c r="F71" i="4"/>
  <c r="F68" i="4"/>
  <c r="D68" i="4" s="1"/>
  <c r="E68" i="4" s="1"/>
  <c r="F66" i="4"/>
  <c r="F57" i="4"/>
  <c r="F53" i="4"/>
  <c r="F41" i="4"/>
  <c r="F39" i="4"/>
  <c r="C57" i="4"/>
  <c r="C53" i="4"/>
  <c r="C39" i="4"/>
  <c r="C41" i="4"/>
  <c r="C44" i="4"/>
  <c r="C82" i="4"/>
  <c r="C80" i="4"/>
  <c r="C71" i="4"/>
  <c r="C68" i="4"/>
  <c r="C66" i="4"/>
  <c r="F27" i="4"/>
  <c r="C27" i="4"/>
  <c r="C21" i="4"/>
  <c r="F21" i="4"/>
  <c r="F70" i="4" l="1"/>
  <c r="D95" i="4"/>
  <c r="E95" i="4" s="1"/>
  <c r="D66" i="4"/>
  <c r="E66" i="4" s="1"/>
  <c r="D85" i="4"/>
  <c r="E85" i="4" s="1"/>
  <c r="D75" i="4"/>
  <c r="E75" i="4" s="1"/>
  <c r="C70" i="4"/>
  <c r="C63" i="4" s="1"/>
  <c r="D64" i="4"/>
  <c r="E64" i="4" s="1"/>
  <c r="L78" i="10"/>
  <c r="L61" i="10" s="1"/>
  <c r="I99" i="10"/>
  <c r="K99" i="10" s="1"/>
  <c r="I78" i="10"/>
  <c r="K78" i="10" s="1"/>
  <c r="I20" i="10"/>
  <c r="K20" i="10" s="1"/>
  <c r="K16" i="10"/>
  <c r="I6" i="10"/>
  <c r="K6" i="10" s="1"/>
  <c r="L19" i="10"/>
  <c r="F63" i="4"/>
  <c r="D71" i="4"/>
  <c r="E71" i="4" s="1"/>
  <c r="D96" i="4"/>
  <c r="E96" i="4" s="1"/>
  <c r="D41" i="4"/>
  <c r="E41" i="4" s="1"/>
  <c r="D39" i="4"/>
  <c r="E39" i="4" s="1"/>
  <c r="D48" i="4"/>
  <c r="E48" i="4" s="1"/>
  <c r="D51" i="4"/>
  <c r="E51" i="4" s="1"/>
  <c r="D44" i="4"/>
  <c r="E44" i="4" s="1"/>
  <c r="D57" i="4"/>
  <c r="D53" i="4"/>
  <c r="E53" i="4" s="1"/>
  <c r="D55" i="4"/>
  <c r="E55" i="4" s="1"/>
  <c r="D50" i="4"/>
  <c r="E50" i="4" s="1"/>
  <c r="D37" i="4"/>
  <c r="D9" i="4"/>
  <c r="D27" i="4"/>
  <c r="E27" i="4" s="1"/>
  <c r="D21" i="4"/>
  <c r="E21" i="4" s="1"/>
  <c r="F21" i="2"/>
  <c r="F30" i="2" s="1"/>
  <c r="F37" i="2" s="1"/>
  <c r="F38" i="2" s="1"/>
  <c r="G18" i="2"/>
  <c r="H18" i="2" s="1"/>
  <c r="G21" i="2"/>
  <c r="H21" i="2" s="1"/>
  <c r="I38" i="2"/>
  <c r="G30" i="2"/>
  <c r="G37" i="2" s="1"/>
  <c r="G38" i="2" s="1"/>
  <c r="F43" i="4"/>
  <c r="F36" i="4" s="1"/>
  <c r="C43" i="4"/>
  <c r="C36" i="4" s="1"/>
  <c r="F20" i="4"/>
  <c r="C20" i="4"/>
  <c r="D70" i="4" l="1"/>
  <c r="E70" i="4" s="1"/>
  <c r="L53" i="10"/>
  <c r="L38" i="10" s="1"/>
  <c r="I61" i="10"/>
  <c r="K61" i="10" s="1"/>
  <c r="I53" i="10"/>
  <c r="K53" i="10" s="1"/>
  <c r="L12" i="10"/>
  <c r="I19" i="10"/>
  <c r="K19" i="10" s="1"/>
  <c r="D63" i="4"/>
  <c r="E63" i="4" s="1"/>
  <c r="E37" i="4"/>
  <c r="D20" i="4"/>
  <c r="E20" i="4" s="1"/>
  <c r="D43" i="4"/>
  <c r="D36" i="4" s="1"/>
  <c r="D8" i="4"/>
  <c r="E8" i="4" s="1"/>
  <c r="E9" i="4"/>
  <c r="I38" i="10" l="1"/>
  <c r="J38" i="10"/>
  <c r="K38" i="10" s="1"/>
  <c r="L11" i="10"/>
  <c r="I12" i="10"/>
  <c r="K12" i="10" s="1"/>
  <c r="E43" i="4"/>
  <c r="E36" i="4"/>
  <c r="L5" i="10" l="1"/>
  <c r="I5" i="10" s="1"/>
  <c r="K5" i="10" s="1"/>
  <c r="I11" i="10"/>
  <c r="K11" i="10" s="1"/>
</calcChain>
</file>

<file path=xl/sharedStrings.xml><?xml version="1.0" encoding="utf-8"?>
<sst xmlns="http://schemas.openxmlformats.org/spreadsheetml/2006/main" count="588" uniqueCount="223">
  <si>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</si>
  <si>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</si>
  <si>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</si>
  <si>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</si>
  <si>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</si>
  <si>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</si>
  <si>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</si>
  <si>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</si>
  <si>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</si>
  <si>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</si>
  <si>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</si>
  <si>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</si>
  <si>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</si>
  <si>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</si>
  <si>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</si>
  <si>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</si>
  <si>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</si>
  <si>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</si>
  <si>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</si>
  <si>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</si>
  <si>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</si>
  <si>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</si>
  <si>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</si>
  <si>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</si>
  <si>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</si>
  <si>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</si>
  <si>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</si>
  <si>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</si>
  <si>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</si>
  <si>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</si>
  <si>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</si>
  <si>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</si>
  <si>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</si>
  <si>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</si>
  <si>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</si>
  <si>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</si>
  <si>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</si>
  <si>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</si>
  <si>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</si>
  <si>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</si>
  <si>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</si>
  <si>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</si>
  <si>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</si>
  <si>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</si>
  <si>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</si>
  <si>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</si>
  <si>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</si>
  <si>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</si>
  <si>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</si>
  <si>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</si>
  <si>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</si>
  <si>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</si>
  <si>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</si>
  <si>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</si>
  <si>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PLAN 
2026</t>
  </si>
  <si>
    <t>Prihodi po posebnim propisima</t>
  </si>
  <si>
    <t>Prihodi iz nadležnog proračuna</t>
  </si>
  <si>
    <t>Financijski rashodi</t>
  </si>
  <si>
    <t>Naknade građanima i kućanstvima</t>
  </si>
  <si>
    <t xml:space="preserve">Ostali rashodi   </t>
  </si>
  <si>
    <t>Dodatna ulaganja na nefinancijskoj imovini</t>
  </si>
  <si>
    <t>Decentralizacija</t>
  </si>
  <si>
    <t>Pomoći</t>
  </si>
  <si>
    <t>Donacije</t>
  </si>
  <si>
    <t>Pomoći  iz državnog proračuna</t>
  </si>
  <si>
    <t>Europski poljoprivredni jamstveni fond</t>
  </si>
  <si>
    <t>Instrumenti EU nove generacije</t>
  </si>
  <si>
    <t>09</t>
  </si>
  <si>
    <t>091</t>
  </si>
  <si>
    <t>096</t>
  </si>
  <si>
    <t>098</t>
  </si>
  <si>
    <t>Usluge obrazovanja koje nisu drugdje svrstane</t>
  </si>
  <si>
    <t>Dodatne usluge u obrazovanju</t>
  </si>
  <si>
    <t>Predškolsko i osnovno obrazovanje</t>
  </si>
  <si>
    <t>Obrazovanje</t>
  </si>
  <si>
    <t>Pomoći  iz državnog proračuna kroz opće prihode i primitke</t>
  </si>
  <si>
    <t>POMOĆI IZ DRŽ. PRORAČUNA KROZ NACIONALNO SUFIN. EU PROJEKATA</t>
  </si>
  <si>
    <t>Ostale pomoći</t>
  </si>
  <si>
    <t>6.1.</t>
  </si>
  <si>
    <t>1.1.</t>
  </si>
  <si>
    <t>3.1.</t>
  </si>
  <si>
    <t>4.3.</t>
  </si>
  <si>
    <t>5.0.</t>
  </si>
  <si>
    <t>5.0.3.</t>
  </si>
  <si>
    <t>5.2.</t>
  </si>
  <si>
    <t>5.4.</t>
  </si>
  <si>
    <t>5.6.</t>
  </si>
  <si>
    <t>FONDOVI EU</t>
  </si>
  <si>
    <t>7.1.</t>
  </si>
  <si>
    <t>5.1.</t>
  </si>
  <si>
    <t>5.8.</t>
  </si>
  <si>
    <t xml:space="preserve">Prih. od prodaje nefinancijske imovine i nakn. s naslova osiguranja </t>
  </si>
  <si>
    <t>KRAPINSKO ZAGORSKA ŽUPANIJA</t>
  </si>
  <si>
    <t>OSNOVNA ŠKOLA VIKTORA KOVAČIĆA</t>
  </si>
  <si>
    <t xml:space="preserve">HUM NA SUTLI </t>
  </si>
  <si>
    <t>5.0.1</t>
  </si>
  <si>
    <t xml:space="preserve">5.2.4 </t>
  </si>
  <si>
    <t>5.6.1</t>
  </si>
  <si>
    <t>Europski socijalni fond plus</t>
  </si>
  <si>
    <t>5.8.1</t>
  </si>
  <si>
    <t>Mehanizam za oporavak i otpornost-bespovratna sredstva</t>
  </si>
  <si>
    <t xml:space="preserve"> </t>
  </si>
  <si>
    <t>II. POSEBNI DIO</t>
  </si>
  <si>
    <t>Šifra</t>
  </si>
  <si>
    <t>Naziv</t>
  </si>
  <si>
    <t>PLAN 2026.</t>
  </si>
  <si>
    <t>SVEUKUPNO RASHODI</t>
  </si>
  <si>
    <t>Razdjel 006</t>
  </si>
  <si>
    <t>UO ZA OBRAZOVANJE, KULTURU, ŠPORT I TEHNIČKU KULTURU</t>
  </si>
  <si>
    <t>Glava 00602</t>
  </si>
  <si>
    <t>USTANOVE U OBRAZOVANJU</t>
  </si>
  <si>
    <t>OŠ HUM NA SUTLI</t>
  </si>
  <si>
    <t>Izvor 1.</t>
  </si>
  <si>
    <t>OPĆI PRIHODI I PRIMICI</t>
  </si>
  <si>
    <t>Izvor 1.1.</t>
  </si>
  <si>
    <t>DECENTRALIZACIJA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</si>
  <si>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</si>
  <si>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</si>
  <si>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</si>
  <si>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</si>
  <si>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</si>
  <si>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</si>
  <si>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</si>
  <si>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</si>
  <si>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</si>
  <si>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</si>
  <si>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5.0.119</t>
  </si>
  <si>
    <t>POMOĆI IZ DRŽAVNOG PRORAČUNA KROZ OPĆE PRIHODE I PRIMITKE PK</t>
  </si>
  <si>
    <t>Izvor 5.0.12</t>
  </si>
  <si>
    <t>Izvor 5.0.3</t>
  </si>
  <si>
    <t>Izvor 5.1.</t>
  </si>
  <si>
    <t>PROGRAMI UNIJE</t>
  </si>
  <si>
    <t>Izvor 5.1.0009</t>
  </si>
  <si>
    <t>PROGRAMI UNIJE - RASPOLOŽIV PREDUJAM PK</t>
  </si>
  <si>
    <t>Izvor 5.2.</t>
  </si>
  <si>
    <t>OSTALE POMOĆI</t>
  </si>
  <si>
    <t>Izvor 5.2.49</t>
  </si>
  <si>
    <t>JEDINICE LOKALNE SAMOUPRAVE PK</t>
  </si>
  <si>
    <t>Izvor 5.4.</t>
  </si>
  <si>
    <t>EUROPSKI POLJOPRIVREDNI JAMSTVENI FOND (EAGF)</t>
  </si>
  <si>
    <t>Izvor 5.6.</t>
  </si>
  <si>
    <t>Izvor 5.6.111</t>
  </si>
  <si>
    <t>EUROPSKI SOCIJALNI FOND PLUS-PREDFINANCIRANJE IZ IZVORA 1.1.</t>
  </si>
  <si>
    <t>MINISTARSTVO - PRIJENOS EU</t>
  </si>
  <si>
    <t>Izvor 5.8.</t>
  </si>
  <si>
    <t>INSTRUMENTI EU NOVE GENERACIJE</t>
  </si>
  <si>
    <t>Izvor 5.8.1119</t>
  </si>
  <si>
    <t>MEH.ZA OPOR.I OTPOR.-BESP.SRED.-PREDFIN.IZ IZVORA 1.1. PK</t>
  </si>
  <si>
    <t>Izvor 6.</t>
  </si>
  <si>
    <t>DONACIJE</t>
  </si>
  <si>
    <t>Izvor 6.1.</t>
  </si>
  <si>
    <t>Izvor 7.</t>
  </si>
  <si>
    <t>PRIH. OD PRODAJE NEFINANCIJE IMOVINE I NAKN. S NASLOVA OSIG.</t>
  </si>
  <si>
    <t>Izvor 7.1.</t>
  </si>
  <si>
    <t>Program J011017</t>
  </si>
  <si>
    <t>OSNOVNO OBRAZOVANJE - ZAKONSKI STANDARD</t>
  </si>
  <si>
    <t>Aktivnost J011017A101701</t>
  </si>
  <si>
    <t>Redovni poslovi ustanova osnovnog obrazovanja</t>
  </si>
  <si>
    <t xml:space="preserve"> 3</t>
  </si>
  <si>
    <t xml:space="preserve"> 32</t>
  </si>
  <si>
    <t xml:space="preserve"> 34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</si>
  <si>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</si>
  <si>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</si>
  <si>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</si>
  <si>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</si>
  <si>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 xml:space="preserve"> 31</t>
  </si>
  <si>
    <t xml:space="preserve"> 37</t>
  </si>
  <si>
    <t>Naknade građanima i kućanstvima na temelju osiguranja i druge naknade</t>
  </si>
  <si>
    <t>Aktivnost J011020A102002</t>
  </si>
  <si>
    <t>Financiranje - ostali rashodi OŠ</t>
  </si>
  <si>
    <t xml:space="preserve"> 4</t>
  </si>
  <si>
    <t xml:space="preserve"> 42</t>
  </si>
  <si>
    <t>Rashodi za nabavu proizvedene dugotrajne imovine</t>
  </si>
  <si>
    <t xml:space="preserve"> 38</t>
  </si>
  <si>
    <t>Rashodi za donacije, kazne, naknade šteta i kapitalne pomoći</t>
  </si>
  <si>
    <t>Aktivnost J011020A102006</t>
  </si>
  <si>
    <t>Program građanskog odgoja u školama</t>
  </si>
  <si>
    <t>Aktivnost J011020K10400</t>
  </si>
  <si>
    <t>Dopunska sredstva za izgradnju, dogradnju i adaptaciju škola</t>
  </si>
  <si>
    <t>Aktivnost J011020A102009</t>
  </si>
  <si>
    <t>Fotonapon PPA</t>
  </si>
  <si>
    <t>Aktivnost J011020A102010</t>
  </si>
  <si>
    <t>Županija - prijatelj djece</t>
  </si>
  <si>
    <t>Aktivnost J011020T102001</t>
  </si>
  <si>
    <t>Dopunska sredstva za materijalne rashode i opremu škola</t>
  </si>
  <si>
    <t>Aktivnost J011020T102007</t>
  </si>
  <si>
    <t>Baltazar 8</t>
  </si>
  <si>
    <t>Aktivnost J011020T102009</t>
  </si>
  <si>
    <t>MIMO projekta-Baltazar 8</t>
  </si>
  <si>
    <t>Aktivnost J011020T102010</t>
  </si>
  <si>
    <t>Školska shema 8</t>
  </si>
  <si>
    <t>Program J011022</t>
  </si>
  <si>
    <t>NPOO-PREDFINANCIRANJE</t>
  </si>
  <si>
    <t>Aktivnost J011022K102201</t>
  </si>
  <si>
    <t>NPOO-predfinanciranje-PK</t>
  </si>
  <si>
    <t>Glava 00601</t>
  </si>
  <si>
    <t>Proračunski korisnik K012</t>
  </si>
  <si>
    <t>Aktivnost A102010</t>
  </si>
  <si>
    <t>Županija prijatelj djece</t>
  </si>
  <si>
    <t>Dopunski nastavni i vannastavni program škola  i obr.</t>
  </si>
  <si>
    <t>KLASA:400-02/26-01/2</t>
  </si>
  <si>
    <t>POVEĆANJE/SMANJENJE</t>
  </si>
  <si>
    <t>POVEĆANJE/SMANJENJE (%)</t>
  </si>
  <si>
    <t xml:space="preserve">I. IZMJENA ZA 2026 </t>
  </si>
  <si>
    <t xml:space="preserve">JLS  </t>
  </si>
  <si>
    <t>Programi unije</t>
  </si>
  <si>
    <t>PROGRAMI UNIJE- RASPOLOŽIV PREDUJAM PK</t>
  </si>
  <si>
    <t>I. IZMJENA ZA 2026</t>
  </si>
  <si>
    <t>POVEĆANJE/ SMANJENJE</t>
  </si>
  <si>
    <t>I. IZMJENA ZA 2026,</t>
  </si>
  <si>
    <t>POVEĆANJE/SMANJENJE  (%)</t>
  </si>
  <si>
    <t xml:space="preserve">Izvor 5.8.111 </t>
  </si>
  <si>
    <t xml:space="preserve">MEH.ZA OPOR.I OTPOR.-BESP.SRED.-PREDFIN.IZ IZVORA 1.1.  </t>
  </si>
  <si>
    <t>Izvor 5.8.111</t>
  </si>
  <si>
    <t>MEH.ZA OPOR.I OTPOR.-BESP.SRED.-PREDFIN.IZ IZVORA 1.1.</t>
  </si>
  <si>
    <t>5.1.0</t>
  </si>
  <si>
    <t>Mehanizam za oporavak i otpornost-bespovratna sredstva predfin. iz izvora 1.1.</t>
  </si>
  <si>
    <t>Mehanizam za oporavak i otpornost-bespovratna sredstva bespovratna sredstva predfin. iz izvora 1.1. PK</t>
  </si>
  <si>
    <t>I. IZMJENA I DOPUNA FINANCIJSKOG PLANA OSNOVNE ŠKOLE VIKTORA KOVAČIĆA ZA 2026. GODINU</t>
  </si>
  <si>
    <t>URBROJ: 2140-65-05/1-26-7</t>
  </si>
  <si>
    <t>Hum na Sutli, 10.06.2026.</t>
  </si>
  <si>
    <t>Predsjednica Školskog odbora:</t>
  </si>
  <si>
    <t>Petra Kunštek, mag.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</si>
</sst>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[$-1041A]h:mm"/>
    <numFmt numFmtId="166" formatCode="[$-1041A]#,##0.00;\-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scheme val="minor"/>
    </font>
    <font>
      <b/>
      <sz val="8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0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4" fillId="3" borderId="2" xfId="2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0" xfId="2" quotePrefix="1" applyFont="1" applyAlignment="1">
      <alignment horizontal="center" vertical="center" wrapText="1"/>
    </xf>
    <xf numFmtId="3" fontId="14" fillId="4" borderId="2" xfId="2" quotePrefix="1" applyNumberFormat="1" applyFont="1" applyFill="1" applyBorder="1" applyAlignment="1">
      <alignment horizontal="right"/>
    </xf>
    <xf numFmtId="3" fontId="14" fillId="4" borderId="4" xfId="2" applyNumberFormat="1" applyFont="1" applyFill="1" applyBorder="1" applyAlignment="1">
      <alignment horizontal="right" wrapText="1"/>
    </xf>
    <xf numFmtId="0" fontId="17" fillId="0" borderId="0" xfId="2" applyFont="1" applyAlignment="1">
      <alignment wrapText="1"/>
    </xf>
    <xf numFmtId="0" fontId="18" fillId="0" borderId="0" xfId="2" quotePrefix="1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5" fillId="0" borderId="0" xfId="2" applyFont="1"/>
    <xf numFmtId="3" fontId="12" fillId="3" borderId="2" xfId="2" quotePrefix="1" applyNumberFormat="1" applyFont="1" applyFill="1" applyBorder="1" applyAlignment="1">
      <alignment horizontal="right"/>
    </xf>
    <xf numFmtId="3" fontId="12" fillId="3" borderId="4" xfId="2" quotePrefix="1" applyNumberFormat="1" applyFont="1" applyFill="1" applyBorder="1" applyAlignment="1">
      <alignment horizontal="right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5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20" fillId="0" borderId="0" xfId="3" applyFont="1"/>
    <xf numFmtId="0" fontId="14" fillId="2" borderId="4" xfId="3" applyFont="1" applyFill="1" applyBorder="1" applyAlignment="1">
      <alignment horizontal="left" vertical="center" wrapText="1"/>
    </xf>
    <xf numFmtId="3" fontId="7" fillId="2" borderId="4" xfId="3" applyNumberFormat="1" applyFont="1" applyFill="1" applyBorder="1" applyAlignment="1">
      <alignment horizontal="right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/>
    </xf>
    <xf numFmtId="0" fontId="14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 wrapText="1"/>
    </xf>
    <xf numFmtId="0" fontId="21" fillId="2" borderId="4" xfId="3" quotePrefix="1" applyFont="1" applyFill="1" applyBorder="1" applyAlignment="1">
      <alignment horizontal="left" vertical="center" wrapText="1"/>
    </xf>
    <xf numFmtId="0" fontId="21" fillId="2" borderId="4" xfId="3" quotePrefix="1" applyFont="1" applyFill="1" applyBorder="1" applyAlignment="1">
      <alignment horizontal="left" vertical="center"/>
    </xf>
    <xf numFmtId="0" fontId="14" fillId="2" borderId="4" xfId="3" applyFont="1" applyFill="1" applyBorder="1" applyAlignment="1">
      <alignment horizontal="left" vertical="center"/>
    </xf>
    <xf numFmtId="0" fontId="14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vertical="center" wrapText="1"/>
    </xf>
    <xf numFmtId="0" fontId="21" fillId="2" borderId="4" xfId="3" applyFont="1" applyFill="1" applyBorder="1" applyAlignment="1">
      <alignment horizontal="left" vertical="center" indent="1"/>
    </xf>
    <xf numFmtId="0" fontId="21" fillId="2" borderId="4" xfId="3" applyFont="1" applyFill="1" applyBorder="1" applyAlignment="1">
      <alignment horizontal="left" vertical="center" wrapText="1" indent="1"/>
    </xf>
    <xf numFmtId="0" fontId="15" fillId="2" borderId="4" xfId="3" applyFont="1" applyFill="1" applyBorder="1" applyAlignment="1">
      <alignment horizontal="left" vertical="center" wrapText="1" indent="2"/>
    </xf>
    <xf numFmtId="0" fontId="15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2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0" fontId="24" fillId="2" borderId="4" xfId="0" quotePrefix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164" fontId="7" fillId="2" borderId="4" xfId="3" applyNumberFormat="1" applyFont="1" applyFill="1" applyBorder="1" applyAlignment="1">
      <alignment horizontal="right"/>
    </xf>
    <xf numFmtId="164" fontId="4" fillId="0" borderId="0" xfId="3" applyNumberFormat="1" applyFont="1"/>
    <xf numFmtId="164" fontId="15" fillId="2" borderId="4" xfId="3" quotePrefix="1" applyNumberFormat="1" applyFont="1" applyFill="1" applyBorder="1" applyAlignment="1">
      <alignment horizontal="right" vertical="center"/>
    </xf>
    <xf numFmtId="164" fontId="7" fillId="2" borderId="4" xfId="3" applyNumberFormat="1" applyFont="1" applyFill="1" applyBorder="1" applyAlignment="1">
      <alignment horizontal="right" wrapText="1"/>
    </xf>
    <xf numFmtId="164" fontId="12" fillId="0" borderId="4" xfId="2" applyNumberFormat="1" applyFont="1" applyBorder="1" applyAlignment="1">
      <alignment horizontal="right" wrapText="1"/>
    </xf>
    <xf numFmtId="164" fontId="12" fillId="0" borderId="4" xfId="2" applyNumberFormat="1" applyFont="1" applyBorder="1" applyAlignment="1">
      <alignment horizontal="right"/>
    </xf>
    <xf numFmtId="164" fontId="14" fillId="4" borderId="4" xfId="2" applyNumberFormat="1" applyFont="1" applyFill="1" applyBorder="1" applyAlignment="1">
      <alignment horizontal="right" wrapText="1"/>
    </xf>
    <xf numFmtId="164" fontId="25" fillId="2" borderId="4" xfId="3" applyNumberFormat="1" applyFont="1" applyFill="1" applyBorder="1" applyAlignment="1">
      <alignment horizontal="right"/>
    </xf>
    <xf numFmtId="164" fontId="14" fillId="2" borderId="4" xfId="3" applyNumberFormat="1" applyFont="1" applyFill="1" applyBorder="1" applyAlignment="1">
      <alignment horizontal="right" vertical="center"/>
    </xf>
    <xf numFmtId="164" fontId="12" fillId="3" borderId="4" xfId="2" applyNumberFormat="1" applyFont="1" applyFill="1" applyBorder="1" applyAlignment="1">
      <alignment horizontal="right" wrapText="1"/>
    </xf>
    <xf numFmtId="164" fontId="14" fillId="4" borderId="2" xfId="2" quotePrefix="1" applyNumberFormat="1" applyFont="1" applyFill="1" applyBorder="1" applyAlignment="1">
      <alignment horizontal="right" wrapText="1"/>
    </xf>
    <xf numFmtId="164" fontId="14" fillId="3" borderId="2" xfId="2" quotePrefix="1" applyNumberFormat="1" applyFont="1" applyFill="1" applyBorder="1" applyAlignment="1">
      <alignment horizontal="right" wrapText="1"/>
    </xf>
    <xf numFmtId="164" fontId="14" fillId="3" borderId="4" xfId="2" quotePrefix="1" applyNumberFormat="1" applyFont="1" applyFill="1" applyBorder="1" applyAlignment="1">
      <alignment horizontal="right" wrapText="1"/>
    </xf>
    <xf numFmtId="0" fontId="24" fillId="2" borderId="4" xfId="3" quotePrefix="1" applyFont="1" applyFill="1" applyBorder="1" applyAlignment="1">
      <alignment horizontal="left" vertical="center" indent="2"/>
    </xf>
    <xf numFmtId="0" fontId="24" fillId="2" borderId="4" xfId="3" applyFont="1" applyFill="1" applyBorder="1" applyAlignment="1">
      <alignment horizontal="left" vertical="center" wrapText="1"/>
    </xf>
    <xf numFmtId="0" fontId="23" fillId="2" borderId="4" xfId="3" quotePrefix="1" applyFont="1" applyFill="1" applyBorder="1" applyAlignment="1">
      <alignment horizontal="left" vertical="center"/>
    </xf>
    <xf numFmtId="49" fontId="14" fillId="2" borderId="4" xfId="3" applyNumberFormat="1" applyFont="1" applyFill="1" applyBorder="1" applyAlignment="1">
      <alignment horizontal="center" vertical="center" wrapText="1"/>
    </xf>
    <xf numFmtId="164" fontId="23" fillId="2" borderId="4" xfId="3" quotePrefix="1" applyNumberFormat="1" applyFont="1" applyFill="1" applyBorder="1" applyAlignment="1">
      <alignment horizontal="right" vertical="center"/>
    </xf>
    <xf numFmtId="164" fontId="23" fillId="2" borderId="4" xfId="3" applyNumberFormat="1" applyFont="1" applyFill="1" applyBorder="1" applyAlignment="1">
      <alignment horizontal="right" vertical="center"/>
    </xf>
    <xf numFmtId="164" fontId="23" fillId="0" borderId="4" xfId="0" applyNumberFormat="1" applyFont="1" applyBorder="1"/>
    <xf numFmtId="164" fontId="14" fillId="2" borderId="4" xfId="3" quotePrefix="1" applyNumberFormat="1" applyFont="1" applyFill="1" applyBorder="1" applyAlignment="1">
      <alignment horizontal="right" vertical="center"/>
    </xf>
    <xf numFmtId="164" fontId="23" fillId="2" borderId="4" xfId="3" quotePrefix="1" applyNumberFormat="1" applyFont="1" applyFill="1" applyBorder="1" applyAlignment="1">
      <alignment horizontal="right"/>
    </xf>
    <xf numFmtId="164" fontId="15" fillId="2" borderId="4" xfId="3" quotePrefix="1" applyNumberFormat="1" applyFont="1" applyFill="1" applyBorder="1" applyAlignment="1">
      <alignment horizontal="right"/>
    </xf>
    <xf numFmtId="0" fontId="24" fillId="2" borderId="4" xfId="0" applyFont="1" applyFill="1" applyBorder="1" applyAlignment="1">
      <alignment horizontal="center" vertical="center" wrapText="1"/>
    </xf>
    <xf numFmtId="49" fontId="15" fillId="2" borderId="4" xfId="3" applyNumberFormat="1" applyFont="1" applyFill="1" applyBorder="1" applyAlignment="1">
      <alignment horizontal="center" vertical="center"/>
    </xf>
    <xf numFmtId="49" fontId="15" fillId="2" borderId="4" xfId="3" applyNumberFormat="1" applyFont="1" applyFill="1" applyBorder="1" applyAlignment="1">
      <alignment horizontal="center" vertical="center" wrapText="1"/>
    </xf>
    <xf numFmtId="0" fontId="24" fillId="2" borderId="4" xfId="3" quotePrefix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64" fontId="12" fillId="2" borderId="4" xfId="3" applyNumberFormat="1" applyFont="1" applyFill="1" applyBorder="1" applyAlignment="1">
      <alignment horizontal="right"/>
    </xf>
    <xf numFmtId="49" fontId="15" fillId="2" borderId="4" xfId="3" quotePrefix="1" applyNumberFormat="1" applyFont="1" applyFill="1" applyBorder="1" applyAlignment="1">
      <alignment horizontal="center" vertical="center"/>
    </xf>
    <xf numFmtId="49" fontId="24" fillId="2" borderId="4" xfId="3" quotePrefix="1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4" fillId="0" borderId="3" xfId="3" applyFont="1" applyBorder="1"/>
    <xf numFmtId="164" fontId="7" fillId="2" borderId="2" xfId="3" applyNumberFormat="1" applyFont="1" applyFill="1" applyBorder="1" applyAlignment="1">
      <alignment horizontal="right"/>
    </xf>
    <xf numFmtId="0" fontId="4" fillId="0" borderId="6" xfId="3" applyFont="1" applyBorder="1"/>
    <xf numFmtId="0" fontId="24" fillId="2" borderId="4" xfId="3" applyFont="1" applyFill="1" applyBorder="1" applyAlignment="1">
      <alignment horizontal="left" vertical="center" wrapText="1" indent="2"/>
    </xf>
    <xf numFmtId="164" fontId="24" fillId="2" borderId="4" xfId="3" applyNumberFormat="1" applyFont="1" applyFill="1" applyBorder="1" applyAlignment="1">
      <alignment horizontal="right"/>
    </xf>
    <xf numFmtId="164" fontId="7" fillId="2" borderId="7" xfId="3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27" fillId="0" borderId="0" xfId="1" applyFont="1" applyAlignment="1">
      <alignment horizontal="center"/>
    </xf>
    <xf numFmtId="0" fontId="8" fillId="0" borderId="0" xfId="1" applyFont="1"/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30" fillId="7" borderId="4" xfId="0" applyFont="1" applyFill="1" applyBorder="1" applyAlignment="1" applyProtection="1">
      <alignment vertical="top" wrapText="1" readingOrder="1"/>
      <protection locked="0"/>
    </xf>
    <xf numFmtId="0" fontId="30" fillId="7" borderId="7" xfId="0" applyFont="1" applyFill="1" applyBorder="1" applyAlignment="1" applyProtection="1">
      <alignment vertical="top" wrapText="1" readingOrder="1"/>
      <protection locked="0"/>
    </xf>
    <xf numFmtId="0" fontId="0" fillId="0" borderId="6" xfId="0" applyBorder="1"/>
    <xf numFmtId="0" fontId="28" fillId="0" borderId="0" xfId="0" applyFont="1"/>
    <xf numFmtId="0" fontId="31" fillId="8" borderId="12" xfId="0" applyFont="1" applyFill="1" applyBorder="1" applyAlignment="1" applyProtection="1">
      <alignment horizontal="center" vertical="top" wrapText="1" readingOrder="1"/>
      <protection locked="0"/>
    </xf>
    <xf numFmtId="0" fontId="34" fillId="2" borderId="4" xfId="3" applyFont="1" applyFill="1" applyBorder="1" applyAlignment="1">
      <alignment horizontal="center" vertical="center" wrapText="1"/>
    </xf>
    <xf numFmtId="0" fontId="34" fillId="2" borderId="4" xfId="3" applyFont="1" applyFill="1" applyBorder="1" applyAlignment="1">
      <alignment horizontal="center" vertical="center"/>
    </xf>
    <xf numFmtId="10" fontId="4" fillId="0" borderId="0" xfId="1" applyNumberFormat="1" applyFont="1"/>
    <xf numFmtId="10" fontId="6" fillId="0" borderId="0" xfId="2" applyNumberFormat="1" applyFont="1" applyAlignment="1">
      <alignment horizontal="center" vertical="center" wrapText="1"/>
    </xf>
    <xf numFmtId="10" fontId="7" fillId="0" borderId="0" xfId="2" applyNumberFormat="1" applyFont="1" applyAlignment="1">
      <alignment vertical="center" wrapText="1"/>
    </xf>
    <xf numFmtId="10" fontId="10" fillId="0" borderId="1" xfId="2" applyNumberFormat="1" applyFont="1" applyBorder="1" applyAlignment="1">
      <alignment horizontal="center" vertical="center"/>
    </xf>
    <xf numFmtId="10" fontId="35" fillId="2" borderId="4" xfId="3" applyNumberFormat="1" applyFont="1" applyFill="1" applyBorder="1" applyAlignment="1">
      <alignment horizontal="center" vertical="center"/>
    </xf>
    <xf numFmtId="10" fontId="12" fillId="3" borderId="4" xfId="2" applyNumberFormat="1" applyFont="1" applyFill="1" applyBorder="1" applyAlignment="1">
      <alignment horizontal="right" wrapText="1"/>
    </xf>
    <xf numFmtId="10" fontId="12" fillId="0" borderId="4" xfId="2" applyNumberFormat="1" applyFont="1" applyBorder="1" applyAlignment="1">
      <alignment horizontal="right" wrapText="1"/>
    </xf>
    <xf numFmtId="10" fontId="7" fillId="0" borderId="0" xfId="2" applyNumberFormat="1" applyFont="1"/>
    <xf numFmtId="10" fontId="12" fillId="0" borderId="4" xfId="2" applyNumberFormat="1" applyFont="1" applyBorder="1" applyAlignment="1">
      <alignment horizontal="right"/>
    </xf>
    <xf numFmtId="10" fontId="8" fillId="0" borderId="0" xfId="2" applyNumberFormat="1" applyFont="1" applyAlignment="1">
      <alignment wrapText="1"/>
    </xf>
    <xf numFmtId="10" fontId="14" fillId="3" borderId="2" xfId="2" quotePrefix="1" applyNumberFormat="1" applyFont="1" applyFill="1" applyBorder="1" applyAlignment="1">
      <alignment horizontal="right" wrapText="1"/>
    </xf>
    <xf numFmtId="10" fontId="17" fillId="0" borderId="0" xfId="2" applyNumberFormat="1" applyFont="1" applyAlignment="1">
      <alignment wrapText="1"/>
    </xf>
    <xf numFmtId="10" fontId="15" fillId="0" borderId="0" xfId="2" applyNumberFormat="1" applyFont="1"/>
    <xf numFmtId="10" fontId="14" fillId="4" borderId="2" xfId="2" quotePrefix="1" applyNumberFormat="1" applyFont="1" applyFill="1" applyBorder="1" applyAlignment="1">
      <alignment horizontal="right"/>
    </xf>
    <xf numFmtId="10" fontId="12" fillId="3" borderId="2" xfId="2" quotePrefix="1" applyNumberFormat="1" applyFont="1" applyFill="1" applyBorder="1" applyAlignment="1">
      <alignment horizontal="right"/>
    </xf>
    <xf numFmtId="1" fontId="13" fillId="2" borderId="4" xfId="3" applyNumberFormat="1" applyFont="1" applyFill="1" applyBorder="1" applyAlignment="1">
      <alignment horizontal="center" vertical="center" wrapText="1"/>
    </xf>
    <xf numFmtId="10" fontId="6" fillId="0" borderId="0" xfId="3" applyNumberFormat="1" applyFont="1" applyAlignment="1">
      <alignment horizontal="center" vertical="center" wrapText="1"/>
    </xf>
    <xf numFmtId="10" fontId="34" fillId="3" borderId="4" xfId="3" applyNumberFormat="1" applyFont="1" applyFill="1" applyBorder="1" applyAlignment="1">
      <alignment horizontal="center" vertical="center" wrapText="1"/>
    </xf>
    <xf numFmtId="10" fontId="14" fillId="2" borderId="4" xfId="3" applyNumberFormat="1" applyFont="1" applyFill="1" applyBorder="1" applyAlignment="1">
      <alignment horizontal="right" vertical="center"/>
    </xf>
    <xf numFmtId="10" fontId="7" fillId="2" borderId="4" xfId="3" applyNumberFormat="1" applyFont="1" applyFill="1" applyBorder="1" applyAlignment="1">
      <alignment horizontal="right"/>
    </xf>
    <xf numFmtId="10" fontId="24" fillId="2" borderId="4" xfId="3" applyNumberFormat="1" applyFont="1" applyFill="1" applyBorder="1" applyAlignment="1">
      <alignment horizontal="right"/>
    </xf>
    <xf numFmtId="10" fontId="7" fillId="2" borderId="7" xfId="3" applyNumberFormat="1" applyFont="1" applyFill="1" applyBorder="1" applyAlignment="1">
      <alignment horizontal="right"/>
    </xf>
    <xf numFmtId="10" fontId="4" fillId="0" borderId="0" xfId="3" applyNumberFormat="1" applyFont="1"/>
    <xf numFmtId="10" fontId="23" fillId="0" borderId="4" xfId="0" applyNumberFormat="1" applyFont="1" applyBorder="1"/>
    <xf numFmtId="10" fontId="23" fillId="2" borderId="4" xfId="3" applyNumberFormat="1" applyFont="1" applyFill="1" applyBorder="1" applyAlignment="1">
      <alignment horizontal="right" vertical="center"/>
    </xf>
    <xf numFmtId="10" fontId="23" fillId="2" borderId="4" xfId="3" quotePrefix="1" applyNumberFormat="1" applyFont="1" applyFill="1" applyBorder="1" applyAlignment="1">
      <alignment horizontal="right" vertical="center"/>
    </xf>
    <xf numFmtId="10" fontId="14" fillId="2" borderId="4" xfId="3" quotePrefix="1" applyNumberFormat="1" applyFont="1" applyFill="1" applyBorder="1" applyAlignment="1">
      <alignment horizontal="right" vertical="center"/>
    </xf>
    <xf numFmtId="10" fontId="12" fillId="2" borderId="4" xfId="3" applyNumberFormat="1" applyFont="1" applyFill="1" applyBorder="1" applyAlignment="1">
      <alignment horizontal="right"/>
    </xf>
    <xf numFmtId="10" fontId="23" fillId="2" borderId="4" xfId="3" quotePrefix="1" applyNumberFormat="1" applyFont="1" applyFill="1" applyBorder="1" applyAlignment="1">
      <alignment horizontal="right"/>
    </xf>
    <xf numFmtId="10" fontId="4" fillId="0" borderId="3" xfId="3" applyNumberFormat="1" applyFont="1" applyBorder="1"/>
    <xf numFmtId="10" fontId="25" fillId="2" borderId="4" xfId="3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165" fontId="29" fillId="0" borderId="0" xfId="0" applyNumberFormat="1" applyFont="1" applyAlignment="1" applyProtection="1">
      <alignment vertical="top" wrapText="1" readingOrder="1"/>
      <protection locked="0"/>
    </xf>
    <xf numFmtId="0" fontId="29" fillId="0" borderId="0" xfId="0" applyFont="1" applyAlignment="1" applyProtection="1">
      <alignment vertical="top" wrapText="1" readingOrder="1"/>
      <protection locked="0"/>
    </xf>
    <xf numFmtId="0" fontId="29" fillId="0" borderId="1" xfId="0" applyFont="1" applyBorder="1" applyAlignment="1" applyProtection="1">
      <alignment vertical="top" wrapText="1" readingOrder="1"/>
      <protection locked="0"/>
    </xf>
    <xf numFmtId="0" fontId="36" fillId="19" borderId="13" xfId="0" applyFont="1" applyFill="1" applyBorder="1" applyAlignment="1" applyProtection="1">
      <alignment horizontal="center" vertical="top" wrapText="1" readingOrder="1"/>
      <protection locked="0"/>
    </xf>
    <xf numFmtId="0" fontId="36" fillId="19" borderId="8" xfId="0" applyFont="1" applyFill="1" applyBorder="1" applyAlignment="1" applyProtection="1">
      <alignment horizontal="right" vertical="top" wrapText="1" readingOrder="1"/>
      <protection locked="0"/>
    </xf>
    <xf numFmtId="0" fontId="36" fillId="19" borderId="10" xfId="0" applyFont="1" applyFill="1" applyBorder="1" applyAlignment="1" applyProtection="1">
      <alignment horizontal="right" vertical="top" wrapText="1" readingOrder="1"/>
      <protection locked="0"/>
    </xf>
    <xf numFmtId="0" fontId="36" fillId="15" borderId="7" xfId="0" applyFont="1" applyFill="1" applyBorder="1" applyAlignment="1" applyProtection="1">
      <alignment vertical="top" wrapText="1" readingOrder="1"/>
      <protection locked="0"/>
    </xf>
    <xf numFmtId="166" fontId="36" fillId="15" borderId="1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5" borderId="14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15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3" borderId="4" xfId="0" applyFont="1" applyFill="1" applyBorder="1" applyAlignment="1" applyProtection="1">
      <alignment vertical="top" readingOrder="1"/>
      <protection locked="0"/>
    </xf>
    <xf numFmtId="0" fontId="37" fillId="14" borderId="4" xfId="0" applyFont="1" applyFill="1" applyBorder="1"/>
    <xf numFmtId="166" fontId="38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9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3" borderId="2" xfId="0" applyFont="1" applyFill="1" applyBorder="1" applyAlignment="1" applyProtection="1">
      <alignment vertical="top" readingOrder="1"/>
      <protection locked="0"/>
    </xf>
    <xf numFmtId="0" fontId="37" fillId="14" borderId="3" xfId="0" applyFont="1" applyFill="1" applyBorder="1"/>
    <xf numFmtId="0" fontId="37" fillId="14" borderId="5" xfId="0" applyFont="1" applyFill="1" applyBorder="1"/>
    <xf numFmtId="0" fontId="36" fillId="13" borderId="4" xfId="0" applyFont="1" applyFill="1" applyBorder="1" applyAlignment="1" applyProtection="1">
      <alignment vertical="top" wrapText="1" readingOrder="1"/>
      <protection locked="0"/>
    </xf>
    <xf numFmtId="166" fontId="39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8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7" borderId="4" xfId="0" applyFont="1" applyFill="1" applyBorder="1" applyAlignment="1" applyProtection="1">
      <alignment vertical="top" wrapText="1" readingOrder="1"/>
      <protection locked="0"/>
    </xf>
    <xf numFmtId="0" fontId="36" fillId="17" borderId="2" xfId="0" applyFont="1" applyFill="1" applyBorder="1" applyAlignment="1" applyProtection="1">
      <alignment vertical="top" readingOrder="1"/>
      <protection locked="0"/>
    </xf>
    <xf numFmtId="0" fontId="37" fillId="18" borderId="3" xfId="0" applyFont="1" applyFill="1" applyBorder="1"/>
    <xf numFmtId="0" fontId="37" fillId="18" borderId="5" xfId="0" applyFont="1" applyFill="1" applyBorder="1"/>
    <xf numFmtId="166" fontId="38" fillId="17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9" fillId="17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7" borderId="4" xfId="0" applyFont="1" applyFill="1" applyBorder="1" applyAlignment="1" applyProtection="1">
      <alignment vertical="top" readingOrder="1"/>
      <protection locked="0"/>
    </xf>
    <xf numFmtId="10" fontId="38" fillId="17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0" fontId="40" fillId="13" borderId="4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7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5" borderId="4" xfId="0" applyFont="1" applyFill="1" applyBorder="1" applyAlignment="1" applyProtection="1">
      <alignment vertical="top" wrapText="1" readingOrder="1"/>
      <protection locked="0"/>
    </xf>
    <xf numFmtId="166" fontId="36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5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9" borderId="4" xfId="0" applyFont="1" applyFill="1" applyBorder="1" applyAlignment="1" applyProtection="1">
      <alignment vertical="top" wrapText="1" readingOrder="1"/>
      <protection locked="0"/>
    </xf>
    <xf numFmtId="166" fontId="36" fillId="9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9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9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1" borderId="4" xfId="0" applyFont="1" applyFill="1" applyBorder="1" applyAlignment="1" applyProtection="1">
      <alignment vertical="top" wrapText="1" readingOrder="1"/>
      <protection locked="0"/>
    </xf>
    <xf numFmtId="166" fontId="36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8" fillId="11" borderId="4" xfId="0" applyFont="1" applyFill="1" applyBorder="1" applyAlignment="1" applyProtection="1">
      <alignment vertical="top" wrapText="1" readingOrder="1"/>
      <protection locked="0"/>
    </xf>
    <xf numFmtId="166" fontId="38" fillId="11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8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5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8" fillId="7" borderId="4" xfId="0" applyFont="1" applyFill="1" applyBorder="1" applyAlignment="1" applyProtection="1">
      <alignment horizontal="left" vertical="top" wrapText="1" readingOrder="1"/>
      <protection locked="0"/>
    </xf>
    <xf numFmtId="0" fontId="38" fillId="7" borderId="4" xfId="0" applyFont="1" applyFill="1" applyBorder="1" applyAlignment="1" applyProtection="1">
      <alignment vertical="top" wrapText="1" readingOrder="1"/>
      <protection locked="0"/>
    </xf>
    <xf numFmtId="166" fontId="38" fillId="7" borderId="4" xfId="0" applyNumberFormat="1" applyFont="1" applyFill="1" applyBorder="1" applyAlignment="1" applyProtection="1">
      <alignment horizontal="right" vertical="top" wrapText="1" readingOrder="1"/>
      <protection locked="0"/>
    </xf>
    <xf numFmtId="10" fontId="38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36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10" fontId="38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7" borderId="5" xfId="0" applyNumberFormat="1" applyFont="1" applyFill="1" applyBorder="1" applyAlignment="1" applyProtection="1">
      <alignment horizontal="right" vertical="top" wrapText="1" readingOrder="1"/>
      <protection locked="0"/>
    </xf>
    <xf numFmtId="10" fontId="38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42" fillId="0" borderId="0" xfId="0" applyFont="1"/>
    <xf numFmtId="0" fontId="33" fillId="0" borderId="0" xfId="0" applyFont="1"/>
    <xf numFmtId="0" fontId="43" fillId="0" borderId="0" xfId="0" applyFont="1"/>
    <xf numFmtId="0" fontId="44" fillId="0" borderId="0" xfId="0" applyFont="1"/>
    <xf numFmtId="0" fontId="5" fillId="0" borderId="0" xfId="3" applyFont="1" applyAlignment="1">
      <alignment horizontal="left" vertical="center"/>
    </xf>
    <xf numFmtId="0" fontId="8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1" applyFon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3" fillId="0" borderId="5" xfId="3" quotePrefix="1" applyFont="1" applyBorder="1" applyAlignment="1">
      <alignment horizontal="center" vertical="center" wrapText="1"/>
    </xf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14" fillId="0" borderId="2" xfId="2" quotePrefix="1" applyFont="1" applyBorder="1" applyAlignment="1">
      <alignment horizontal="left" vertical="center"/>
    </xf>
    <xf numFmtId="0" fontId="14" fillId="0" borderId="3" xfId="2" quotePrefix="1" applyFont="1" applyBorder="1" applyAlignment="1">
      <alignment horizontal="left" vertical="center"/>
    </xf>
    <xf numFmtId="0" fontId="14" fillId="0" borderId="5" xfId="2" quotePrefix="1" applyFont="1" applyBorder="1" applyAlignment="1">
      <alignment horizontal="left" vertical="center"/>
    </xf>
    <xf numFmtId="0" fontId="14" fillId="3" borderId="2" xfId="2" quotePrefix="1" applyFont="1" applyFill="1" applyBorder="1" applyAlignment="1">
      <alignment horizontal="left" vertical="center" wrapText="1"/>
    </xf>
    <xf numFmtId="0" fontId="14" fillId="3" borderId="3" xfId="2" quotePrefix="1" applyFont="1" applyFill="1" applyBorder="1" applyAlignment="1">
      <alignment horizontal="left" vertical="center" wrapText="1"/>
    </xf>
    <xf numFmtId="0" fontId="14" fillId="3" borderId="5" xfId="2" quotePrefix="1" applyFont="1" applyFill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2" xfId="2" quotePrefix="1" applyFont="1" applyBorder="1" applyAlignment="1">
      <alignment horizontal="left" vertical="center" wrapText="1"/>
    </xf>
    <xf numFmtId="0" fontId="14" fillId="0" borderId="3" xfId="2" quotePrefix="1" applyFont="1" applyBorder="1" applyAlignment="1">
      <alignment horizontal="left" vertical="center" wrapText="1"/>
    </xf>
    <xf numFmtId="0" fontId="14" fillId="0" borderId="5" xfId="2" quotePrefix="1" applyFont="1" applyBorder="1" applyAlignment="1">
      <alignment horizontal="left" vertical="center" wrapText="1"/>
    </xf>
    <xf numFmtId="0" fontId="12" fillId="0" borderId="2" xfId="3" quotePrefix="1" applyFont="1" applyBorder="1" applyAlignment="1">
      <alignment horizontal="center" vertical="center" wrapText="1"/>
    </xf>
    <xf numFmtId="0" fontId="12" fillId="0" borderId="3" xfId="3" quotePrefix="1" applyFont="1" applyBorder="1" applyAlignment="1">
      <alignment horizontal="center" vertical="center" wrapText="1"/>
    </xf>
    <xf numFmtId="0" fontId="12" fillId="0" borderId="5" xfId="3" quotePrefix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65" fontId="29" fillId="0" borderId="0" xfId="0" applyNumberFormat="1" applyFont="1" applyAlignment="1" applyProtection="1">
      <alignment horizontal="left" vertical="top" wrapText="1" readingOrder="1"/>
      <protection locked="0"/>
    </xf>
    <xf numFmtId="0" fontId="36" fillId="19" borderId="11" xfId="0" applyFont="1" applyFill="1" applyBorder="1" applyAlignment="1" applyProtection="1">
      <alignment horizontal="center" vertical="top" wrapText="1" readingOrder="1"/>
      <protection locked="0"/>
    </xf>
    <xf numFmtId="0" fontId="37" fillId="20" borderId="8" xfId="0" applyFont="1" applyFill="1" applyBorder="1" applyAlignment="1" applyProtection="1">
      <alignment vertical="top" wrapText="1"/>
      <protection locked="0"/>
    </xf>
    <xf numFmtId="0" fontId="37" fillId="20" borderId="9" xfId="0" applyFont="1" applyFill="1" applyBorder="1" applyAlignment="1" applyProtection="1">
      <alignment vertical="top" wrapText="1"/>
      <protection locked="0"/>
    </xf>
    <xf numFmtId="0" fontId="36" fillId="19" borderId="16" xfId="0" applyFont="1" applyFill="1" applyBorder="1" applyAlignment="1" applyProtection="1">
      <alignment horizontal="center" vertical="top" wrapText="1" readingOrder="1"/>
      <protection locked="0"/>
    </xf>
    <xf numFmtId="0" fontId="36" fillId="17" borderId="2" xfId="0" applyFont="1" applyFill="1" applyBorder="1" applyAlignment="1" applyProtection="1">
      <alignment horizontal="left" vertical="top" readingOrder="1"/>
      <protection locked="0"/>
    </xf>
    <xf numFmtId="0" fontId="36" fillId="17" borderId="3" xfId="0" applyFont="1" applyFill="1" applyBorder="1" applyAlignment="1" applyProtection="1">
      <alignment horizontal="left" vertical="top" readingOrder="1"/>
      <protection locked="0"/>
    </xf>
    <xf numFmtId="0" fontId="36" fillId="17" borderId="5" xfId="0" applyFont="1" applyFill="1" applyBorder="1" applyAlignment="1" applyProtection="1">
      <alignment horizontal="left" vertical="top" readingOrder="1"/>
      <protection locked="0"/>
    </xf>
    <xf numFmtId="0" fontId="36" fillId="13" borderId="4" xfId="0" applyFont="1" applyFill="1" applyBorder="1" applyAlignment="1" applyProtection="1">
      <alignment vertical="top" wrapText="1" readingOrder="1"/>
      <protection locked="0"/>
    </xf>
    <xf numFmtId="0" fontId="37" fillId="14" borderId="4" xfId="0" applyFont="1" applyFill="1" applyBorder="1"/>
    <xf numFmtId="166" fontId="38" fillId="1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7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2" fillId="0" borderId="0" xfId="0" applyFont="1" applyAlignment="1" applyProtection="1">
      <alignment horizontal="center" vertical="top" wrapText="1" readingOrder="1"/>
      <protection locked="0"/>
    </xf>
    <xf numFmtId="0" fontId="36" fillId="17" borderId="4" xfId="0" applyFont="1" applyFill="1" applyBorder="1" applyAlignment="1" applyProtection="1">
      <alignment vertical="top" wrapText="1" readingOrder="1"/>
      <protection locked="0"/>
    </xf>
    <xf numFmtId="0" fontId="37" fillId="18" borderId="4" xfId="0" applyFont="1" applyFill="1" applyBorder="1"/>
    <xf numFmtId="166" fontId="40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40" fillId="13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3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3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5" borderId="7" xfId="0" applyFont="1" applyFill="1" applyBorder="1" applyAlignment="1" applyProtection="1">
      <alignment vertical="top" wrapText="1" readingOrder="1"/>
      <protection locked="0"/>
    </xf>
    <xf numFmtId="0" fontId="37" fillId="16" borderId="7" xfId="0" applyFont="1" applyFill="1" applyBorder="1"/>
    <xf numFmtId="166" fontId="36" fillId="15" borderId="14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5" borderId="15" xfId="0" applyNumberFormat="1" applyFont="1" applyFill="1" applyBorder="1" applyAlignment="1" applyProtection="1">
      <alignment horizontal="right" vertical="top" wrapText="1" readingOrder="1"/>
      <protection locked="0"/>
    </xf>
    <xf numFmtId="0" fontId="38" fillId="11" borderId="4" xfId="0" applyFont="1" applyFill="1" applyBorder="1" applyAlignment="1" applyProtection="1">
      <alignment vertical="top" wrapText="1" readingOrder="1"/>
      <protection locked="0"/>
    </xf>
    <xf numFmtId="0" fontId="41" fillId="12" borderId="4" xfId="0" applyFont="1" applyFill="1" applyBorder="1"/>
    <xf numFmtId="166" fontId="38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9" borderId="4" xfId="0" applyFont="1" applyFill="1" applyBorder="1" applyAlignment="1" applyProtection="1">
      <alignment vertical="top" wrapText="1" readingOrder="1"/>
      <protection locked="0"/>
    </xf>
    <xf numFmtId="0" fontId="37" fillId="10" borderId="4" xfId="0" applyFont="1" applyFill="1" applyBorder="1"/>
    <xf numFmtId="166" fontId="36" fillId="11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11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6" fillId="11" borderId="4" xfId="0" applyFont="1" applyFill="1" applyBorder="1" applyAlignment="1" applyProtection="1">
      <alignment vertical="top" wrapText="1" readingOrder="1"/>
      <protection locked="0"/>
    </xf>
    <xf numFmtId="0" fontId="37" fillId="12" borderId="4" xfId="0" applyFont="1" applyFill="1" applyBorder="1"/>
    <xf numFmtId="0" fontId="36" fillId="5" borderId="4" xfId="0" applyFont="1" applyFill="1" applyBorder="1" applyAlignment="1" applyProtection="1">
      <alignment vertical="top" wrapText="1" readingOrder="1"/>
      <protection locked="0"/>
    </xf>
    <xf numFmtId="0" fontId="37" fillId="6" borderId="4" xfId="0" applyFont="1" applyFill="1" applyBorder="1"/>
    <xf numFmtId="0" fontId="38" fillId="7" borderId="4" xfId="0" applyFont="1" applyFill="1" applyBorder="1" applyAlignment="1" applyProtection="1">
      <alignment vertical="top" wrapText="1" readingOrder="1"/>
      <protection locked="0"/>
    </xf>
    <xf numFmtId="0" fontId="41" fillId="2" borderId="4" xfId="0" applyFont="1" applyFill="1" applyBorder="1"/>
    <xf numFmtId="0" fontId="36" fillId="9" borderId="2" xfId="0" applyFont="1" applyFill="1" applyBorder="1" applyAlignment="1" applyProtection="1">
      <alignment horizontal="left" vertical="top" wrapText="1" readingOrder="1"/>
      <protection locked="0"/>
    </xf>
    <xf numFmtId="0" fontId="36" fillId="9" borderId="3" xfId="0" applyFont="1" applyFill="1" applyBorder="1" applyAlignment="1" applyProtection="1">
      <alignment horizontal="left" vertical="top" wrapText="1" readingOrder="1"/>
      <protection locked="0"/>
    </xf>
    <xf numFmtId="0" fontId="36" fillId="9" borderId="5" xfId="0" applyFont="1" applyFill="1" applyBorder="1" applyAlignment="1" applyProtection="1">
      <alignment horizontal="left" vertical="top" wrapText="1" readingOrder="1"/>
      <protection locked="0"/>
    </xf>
    <xf numFmtId="0" fontId="36" fillId="11" borderId="2" xfId="0" applyFont="1" applyFill="1" applyBorder="1" applyAlignment="1" applyProtection="1">
      <alignment horizontal="left" vertical="top" wrapText="1" readingOrder="1"/>
      <protection locked="0"/>
    </xf>
    <xf numFmtId="0" fontId="36" fillId="11" borderId="3" xfId="0" applyFont="1" applyFill="1" applyBorder="1" applyAlignment="1" applyProtection="1">
      <alignment horizontal="left" vertical="top" wrapText="1" readingOrder="1"/>
      <protection locked="0"/>
    </xf>
    <xf numFmtId="0" fontId="36" fillId="11" borderId="5" xfId="0" applyFont="1" applyFill="1" applyBorder="1" applyAlignment="1" applyProtection="1">
      <alignment horizontal="left" vertical="top" wrapText="1" readingOrder="1"/>
      <protection locked="0"/>
    </xf>
    <xf numFmtId="166" fontId="38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8" fillId="7" borderId="5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9" borderId="2" xfId="0" applyNumberFormat="1" applyFont="1" applyFill="1" applyBorder="1" applyAlignment="1" applyProtection="1">
      <alignment horizontal="right" vertical="top" wrapText="1" readingOrder="1"/>
      <protection locked="0"/>
    </xf>
    <xf numFmtId="166" fontId="36" fillId="9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44" fillId="0" borderId="0" xfId="0" applyFont="1" applyAlignment="1">
      <alignment horizontal="center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showWhiteSpace="0" zoomScale="91" zoomScaleNormal="91" workbookViewId="0">
      <selection activeCell="A7" sqref="A7:I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7" width="19.42578125" style="1" customWidth="1"/>
    <col min="8" max="8" width="19.42578125" style="111" customWidth="1"/>
    <col min="9" max="9" width="19.42578125" style="1" customWidth="1"/>
    <col min="10" max="11" width="25.28515625" style="1" customWidth="1"/>
    <col min="12" max="16384" width="8.85546875" style="1"/>
  </cols>
  <sheetData>
    <row r="1" spans="1:9" ht="15.75" x14ac:dyDescent="0.25">
      <c r="A1" s="208" t="s">
        <v>92</v>
      </c>
      <c r="B1" s="208"/>
      <c r="C1" s="208"/>
      <c r="D1" s="208"/>
      <c r="E1" s="208"/>
    </row>
    <row r="2" spans="1:9" ht="15.75" x14ac:dyDescent="0.25">
      <c r="A2" s="209" t="s">
        <v>93</v>
      </c>
      <c r="B2" s="209"/>
      <c r="C2" s="209"/>
      <c r="D2" s="209"/>
      <c r="E2" s="209"/>
    </row>
    <row r="3" spans="1:9" ht="15.75" x14ac:dyDescent="0.25">
      <c r="A3" s="209" t="s">
        <v>94</v>
      </c>
      <c r="B3" s="209"/>
      <c r="C3" s="209"/>
      <c r="D3" s="209"/>
      <c r="E3" s="209"/>
    </row>
    <row r="4" spans="1:9" ht="15.75" x14ac:dyDescent="0.25">
      <c r="A4" s="210" t="s">
        <v>200</v>
      </c>
      <c r="B4" s="210"/>
      <c r="C4" s="210"/>
      <c r="D4" s="210"/>
      <c r="E4" s="100"/>
    </row>
    <row r="5" spans="1:9" ht="15.75" x14ac:dyDescent="0.25">
      <c r="A5" s="210" t="s">
        <v>219</v>
      </c>
      <c r="B5" s="210"/>
      <c r="C5" s="210"/>
      <c r="D5" s="210"/>
      <c r="E5" s="100"/>
    </row>
    <row r="6" spans="1:9" ht="15.75" x14ac:dyDescent="0.25">
      <c r="A6" s="207" t="s">
        <v>220</v>
      </c>
      <c r="B6" s="207"/>
      <c r="C6" s="207"/>
      <c r="D6" s="207"/>
      <c r="E6" s="101"/>
    </row>
    <row r="7" spans="1:9" s="2" customFormat="1" ht="51" customHeight="1" x14ac:dyDescent="0.25">
      <c r="A7" s="236" t="s">
        <v>218</v>
      </c>
      <c r="B7" s="236"/>
      <c r="C7" s="236"/>
      <c r="D7" s="236"/>
      <c r="E7" s="236"/>
      <c r="F7" s="236"/>
      <c r="G7" s="236"/>
      <c r="H7" s="236"/>
      <c r="I7" s="236"/>
    </row>
    <row r="8" spans="1:9" s="2" customFormat="1" ht="18" customHeight="1" x14ac:dyDescent="0.25">
      <c r="A8" s="3"/>
      <c r="B8" s="3"/>
      <c r="C8" s="3"/>
      <c r="D8" s="3"/>
      <c r="E8" s="3"/>
      <c r="F8" s="3"/>
      <c r="G8" s="3"/>
      <c r="H8" s="112"/>
      <c r="I8" s="3"/>
    </row>
    <row r="9" spans="1:9" s="2" customFormat="1" ht="15.75" x14ac:dyDescent="0.25">
      <c r="A9" s="211" t="s">
        <v>0</v>
      </c>
      <c r="B9" s="211"/>
      <c r="C9" s="211"/>
      <c r="D9" s="211"/>
      <c r="E9" s="211"/>
      <c r="F9" s="211"/>
      <c r="G9" s="211"/>
      <c r="H9" s="211"/>
      <c r="I9" s="211"/>
    </row>
    <row r="10" spans="1:9" s="2" customFormat="1" ht="18.75" x14ac:dyDescent="0.25">
      <c r="A10" s="3"/>
      <c r="B10" s="3"/>
      <c r="C10" s="3"/>
      <c r="D10" s="3"/>
      <c r="E10" s="3"/>
      <c r="F10" s="3"/>
      <c r="G10" s="4"/>
      <c r="H10" s="113"/>
      <c r="I10" s="4"/>
    </row>
    <row r="11" spans="1:9" s="2" customFormat="1" ht="18" customHeight="1" x14ac:dyDescent="0.25">
      <c r="A11" s="211" t="s">
        <v>13</v>
      </c>
      <c r="B11" s="211"/>
      <c r="C11" s="211"/>
      <c r="D11" s="211"/>
      <c r="E11" s="211"/>
      <c r="F11" s="211"/>
      <c r="G11" s="211"/>
      <c r="H11" s="211"/>
      <c r="I11" s="211"/>
    </row>
    <row r="12" spans="1:9" s="2" customFormat="1" ht="18.75" x14ac:dyDescent="0.3">
      <c r="A12" s="5"/>
      <c r="B12" s="6"/>
      <c r="C12" s="6"/>
      <c r="D12" s="6"/>
      <c r="E12" s="7"/>
      <c r="F12" s="8"/>
      <c r="G12" s="8"/>
      <c r="H12" s="114"/>
      <c r="I12" s="9"/>
    </row>
    <row r="13" spans="1:9" s="2" customFormat="1" ht="21" x14ac:dyDescent="0.25">
      <c r="A13" s="233" t="s">
        <v>12</v>
      </c>
      <c r="B13" s="234"/>
      <c r="C13" s="234"/>
      <c r="D13" s="234"/>
      <c r="E13" s="235"/>
      <c r="F13" s="109" t="s">
        <v>54</v>
      </c>
      <c r="G13" s="110" t="s">
        <v>201</v>
      </c>
      <c r="H13" s="115" t="s">
        <v>202</v>
      </c>
      <c r="I13" s="54" t="s">
        <v>203</v>
      </c>
    </row>
    <row r="14" spans="1:9" s="27" customFormat="1" ht="12" customHeight="1" x14ac:dyDescent="0.25">
      <c r="A14" s="212">
        <v>1</v>
      </c>
      <c r="B14" s="213"/>
      <c r="C14" s="213"/>
      <c r="D14" s="213"/>
      <c r="E14" s="214"/>
      <c r="F14" s="55">
        <v>2</v>
      </c>
      <c r="G14" s="55">
        <v>3</v>
      </c>
      <c r="H14" s="126">
        <v>4</v>
      </c>
      <c r="I14" s="55">
        <v>5</v>
      </c>
    </row>
    <row r="15" spans="1:9" s="2" customFormat="1" x14ac:dyDescent="0.25">
      <c r="A15" s="237" t="s">
        <v>3</v>
      </c>
      <c r="B15" s="238"/>
      <c r="C15" s="238"/>
      <c r="D15" s="238"/>
      <c r="E15" s="239"/>
      <c r="F15" s="69">
        <f>F16</f>
        <v>2097618.6800000002</v>
      </c>
      <c r="G15" s="69">
        <f>G16</f>
        <v>52793.949999999721</v>
      </c>
      <c r="H15" s="116">
        <f>G15/F15</f>
        <v>2.5168516329192737E-2</v>
      </c>
      <c r="I15" s="69">
        <f>I16</f>
        <v>2150412.63</v>
      </c>
    </row>
    <row r="16" spans="1:9" s="2" customFormat="1" x14ac:dyDescent="0.25">
      <c r="A16" s="227" t="s">
        <v>1</v>
      </c>
      <c r="B16" s="228"/>
      <c r="C16" s="228"/>
      <c r="D16" s="228"/>
      <c r="E16" s="229"/>
      <c r="F16" s="64">
        <v>2097618.6800000002</v>
      </c>
      <c r="G16" s="64">
        <f>I16-F16</f>
        <v>52793.949999999721</v>
      </c>
      <c r="H16" s="117">
        <f t="shared" ref="H16:H21" si="0">G16/F16</f>
        <v>2.5168516329192737E-2</v>
      </c>
      <c r="I16" s="64">
        <v>2150412.63</v>
      </c>
    </row>
    <row r="17" spans="1:9" s="2" customFormat="1" x14ac:dyDescent="0.25">
      <c r="A17" s="221" t="s">
        <v>2</v>
      </c>
      <c r="B17" s="222"/>
      <c r="C17" s="222"/>
      <c r="D17" s="222"/>
      <c r="E17" s="223"/>
      <c r="F17" s="64">
        <v>0</v>
      </c>
      <c r="G17" s="64">
        <v>0</v>
      </c>
      <c r="H17" s="117">
        <v>0</v>
      </c>
      <c r="I17" s="64"/>
    </row>
    <row r="18" spans="1:9" s="2" customFormat="1" x14ac:dyDescent="0.25">
      <c r="A18" s="10" t="s">
        <v>6</v>
      </c>
      <c r="B18" s="25"/>
      <c r="C18" s="25"/>
      <c r="D18" s="25"/>
      <c r="E18" s="25"/>
      <c r="F18" s="69">
        <f>F19+F20</f>
        <v>2098463.6800000002</v>
      </c>
      <c r="G18" s="69">
        <f>G19+G20</f>
        <v>63085.089999999778</v>
      </c>
      <c r="H18" s="116">
        <f t="shared" si="0"/>
        <v>3.0062512208931715E-2</v>
      </c>
      <c r="I18" s="69">
        <f>I19+I20</f>
        <v>2161548.77</v>
      </c>
    </row>
    <row r="19" spans="1:9" s="2" customFormat="1" x14ac:dyDescent="0.25">
      <c r="A19" s="230" t="s">
        <v>4</v>
      </c>
      <c r="B19" s="231"/>
      <c r="C19" s="231"/>
      <c r="D19" s="231"/>
      <c r="E19" s="232"/>
      <c r="F19" s="64">
        <v>2057628.83</v>
      </c>
      <c r="G19" s="64">
        <f>I19-F19</f>
        <v>53142.759999999776</v>
      </c>
      <c r="H19" s="117">
        <f t="shared" si="0"/>
        <v>2.5827184779482204E-2</v>
      </c>
      <c r="I19" s="64">
        <v>2110771.59</v>
      </c>
    </row>
    <row r="20" spans="1:9" s="2" customFormat="1" x14ac:dyDescent="0.25">
      <c r="A20" s="221" t="s">
        <v>5</v>
      </c>
      <c r="B20" s="222"/>
      <c r="C20" s="222"/>
      <c r="D20" s="222"/>
      <c r="E20" s="223"/>
      <c r="F20" s="64">
        <v>40834.85</v>
      </c>
      <c r="G20" s="64">
        <f>I20-F20</f>
        <v>9942.3300000000017</v>
      </c>
      <c r="H20" s="117">
        <f t="shared" si="0"/>
        <v>0.24347658923688961</v>
      </c>
      <c r="I20" s="64">
        <v>50777.18</v>
      </c>
    </row>
    <row r="21" spans="1:9" s="2" customFormat="1" x14ac:dyDescent="0.25">
      <c r="A21" s="224" t="s">
        <v>7</v>
      </c>
      <c r="B21" s="225"/>
      <c r="C21" s="225"/>
      <c r="D21" s="225"/>
      <c r="E21" s="226"/>
      <c r="F21" s="69">
        <f t="shared" ref="F21:G21" si="1">F15-F18</f>
        <v>-845</v>
      </c>
      <c r="G21" s="69">
        <f t="shared" si="1"/>
        <v>-10291.140000000058</v>
      </c>
      <c r="H21" s="116">
        <f t="shared" si="0"/>
        <v>12.178863905325512</v>
      </c>
      <c r="I21" s="69">
        <v>-11136.14</v>
      </c>
    </row>
    <row r="22" spans="1:9" s="2" customFormat="1" ht="18.75" x14ac:dyDescent="0.25">
      <c r="A22" s="3"/>
      <c r="B22" s="11"/>
      <c r="C22" s="11"/>
      <c r="D22" s="11"/>
      <c r="E22" s="11"/>
      <c r="F22" s="12"/>
      <c r="G22" s="12"/>
      <c r="H22" s="118"/>
      <c r="I22" s="12"/>
    </row>
    <row r="23" spans="1:9" s="2" customFormat="1" ht="18" customHeight="1" x14ac:dyDescent="0.25">
      <c r="A23" s="211" t="s">
        <v>14</v>
      </c>
      <c r="B23" s="211"/>
      <c r="C23" s="211"/>
      <c r="D23" s="211"/>
      <c r="E23" s="211"/>
      <c r="F23" s="211"/>
      <c r="G23" s="211"/>
      <c r="H23" s="211"/>
      <c r="I23" s="211"/>
    </row>
    <row r="24" spans="1:9" s="2" customFormat="1" ht="18.75" x14ac:dyDescent="0.25">
      <c r="A24" s="3"/>
      <c r="B24" s="11"/>
      <c r="C24" s="11"/>
      <c r="D24" s="11"/>
      <c r="E24" s="11"/>
      <c r="F24" s="12"/>
      <c r="G24" s="12"/>
      <c r="H24" s="118"/>
      <c r="I24" s="12"/>
    </row>
    <row r="25" spans="1:9" s="2" customFormat="1" ht="25.5" x14ac:dyDescent="0.25">
      <c r="A25" s="233" t="s">
        <v>12</v>
      </c>
      <c r="B25" s="234"/>
      <c r="C25" s="234"/>
      <c r="D25" s="234"/>
      <c r="E25" s="235"/>
      <c r="F25" s="54" t="s">
        <v>54</v>
      </c>
      <c r="G25" s="110" t="s">
        <v>201</v>
      </c>
      <c r="H25" s="115" t="s">
        <v>202</v>
      </c>
      <c r="I25" s="54" t="s">
        <v>203</v>
      </c>
    </row>
    <row r="26" spans="1:9" s="27" customFormat="1" ht="12" customHeight="1" x14ac:dyDescent="0.25">
      <c r="A26" s="212">
        <v>1</v>
      </c>
      <c r="B26" s="213"/>
      <c r="C26" s="213"/>
      <c r="D26" s="213"/>
      <c r="E26" s="214"/>
      <c r="F26" s="55">
        <v>2</v>
      </c>
      <c r="G26" s="55">
        <v>3</v>
      </c>
      <c r="H26" s="126">
        <v>4</v>
      </c>
      <c r="I26" s="55">
        <v>5</v>
      </c>
    </row>
    <row r="27" spans="1:9" s="2" customFormat="1" x14ac:dyDescent="0.25">
      <c r="A27" s="221" t="s">
        <v>8</v>
      </c>
      <c r="B27" s="222"/>
      <c r="C27" s="222"/>
      <c r="D27" s="222"/>
      <c r="E27" s="223"/>
      <c r="F27" s="65"/>
      <c r="G27" s="65"/>
      <c r="H27" s="119"/>
      <c r="I27" s="64"/>
    </row>
    <row r="28" spans="1:9" s="2" customFormat="1" x14ac:dyDescent="0.25">
      <c r="A28" s="221" t="s">
        <v>9</v>
      </c>
      <c r="B28" s="222"/>
      <c r="C28" s="222"/>
      <c r="D28" s="222"/>
      <c r="E28" s="223"/>
      <c r="F28" s="65"/>
      <c r="G28" s="65"/>
      <c r="H28" s="119"/>
      <c r="I28" s="64"/>
    </row>
    <row r="29" spans="1:9" s="2" customFormat="1" x14ac:dyDescent="0.25">
      <c r="A29" s="224" t="s">
        <v>10</v>
      </c>
      <c r="B29" s="225"/>
      <c r="C29" s="225"/>
      <c r="D29" s="225"/>
      <c r="E29" s="226"/>
      <c r="F29" s="69">
        <f t="shared" ref="F29:I29" si="2">F27-F28</f>
        <v>0</v>
      </c>
      <c r="G29" s="69">
        <f t="shared" si="2"/>
        <v>0</v>
      </c>
      <c r="H29" s="116">
        <v>0</v>
      </c>
      <c r="I29" s="69">
        <f t="shared" si="2"/>
        <v>0</v>
      </c>
    </row>
    <row r="30" spans="1:9" s="2" customFormat="1" x14ac:dyDescent="0.25">
      <c r="A30" s="224" t="s">
        <v>11</v>
      </c>
      <c r="B30" s="225"/>
      <c r="C30" s="225"/>
      <c r="D30" s="225"/>
      <c r="E30" s="226"/>
      <c r="F30" s="69">
        <f>F21+F29</f>
        <v>-845</v>
      </c>
      <c r="G30" s="69">
        <f t="shared" ref="G30" si="3">G21+G29</f>
        <v>-10291.140000000058</v>
      </c>
      <c r="H30" s="116">
        <v>12.178900000000001</v>
      </c>
      <c r="I30" s="69">
        <f>I21+I29</f>
        <v>-11136.14</v>
      </c>
    </row>
    <row r="31" spans="1:9" s="2" customFormat="1" ht="18.75" x14ac:dyDescent="0.25">
      <c r="A31" s="13"/>
      <c r="B31" s="11"/>
      <c r="C31" s="11"/>
      <c r="D31" s="11"/>
      <c r="E31" s="11"/>
      <c r="F31" s="12"/>
      <c r="G31" s="12"/>
      <c r="H31" s="118"/>
      <c r="I31" s="12"/>
    </row>
    <row r="32" spans="1:9" s="2" customFormat="1" ht="18" customHeight="1" x14ac:dyDescent="0.25">
      <c r="A32" s="211" t="s">
        <v>15</v>
      </c>
      <c r="B32" s="211"/>
      <c r="C32" s="211"/>
      <c r="D32" s="211"/>
      <c r="E32" s="211"/>
      <c r="F32" s="211"/>
      <c r="G32" s="211"/>
      <c r="H32" s="211"/>
      <c r="I32" s="211"/>
    </row>
    <row r="33" spans="1:9" s="2" customFormat="1" ht="18" customHeight="1" x14ac:dyDescent="0.25">
      <c r="A33" s="23"/>
      <c r="B33" s="24"/>
      <c r="C33" s="24"/>
      <c r="D33" s="24"/>
      <c r="E33" s="24"/>
      <c r="F33" s="24"/>
      <c r="G33" s="24"/>
      <c r="H33" s="120"/>
      <c r="I33" s="24"/>
    </row>
    <row r="34" spans="1:9" s="2" customFormat="1" ht="25.5" x14ac:dyDescent="0.25">
      <c r="A34" s="215" t="s">
        <v>21</v>
      </c>
      <c r="B34" s="216"/>
      <c r="C34" s="216"/>
      <c r="D34" s="216"/>
      <c r="E34" s="217"/>
      <c r="F34" s="54" t="s">
        <v>54</v>
      </c>
      <c r="G34" s="110" t="s">
        <v>201</v>
      </c>
      <c r="H34" s="115" t="s">
        <v>202</v>
      </c>
      <c r="I34" s="54" t="s">
        <v>203</v>
      </c>
    </row>
    <row r="35" spans="1:9" s="27" customFormat="1" ht="12" customHeight="1" x14ac:dyDescent="0.25">
      <c r="A35" s="212">
        <v>1</v>
      </c>
      <c r="B35" s="213"/>
      <c r="C35" s="213"/>
      <c r="D35" s="213"/>
      <c r="E35" s="214"/>
      <c r="F35" s="55">
        <v>2</v>
      </c>
      <c r="G35" s="55">
        <v>3</v>
      </c>
      <c r="H35" s="126">
        <v>4</v>
      </c>
      <c r="I35" s="55">
        <v>5</v>
      </c>
    </row>
    <row r="36" spans="1:9" s="2" customFormat="1" ht="15" customHeight="1" x14ac:dyDescent="0.25">
      <c r="A36" s="218" t="s">
        <v>16</v>
      </c>
      <c r="B36" s="219"/>
      <c r="C36" s="219"/>
      <c r="D36" s="219"/>
      <c r="E36" s="220"/>
      <c r="F36" s="70">
        <v>845</v>
      </c>
      <c r="G36" s="70">
        <v>10291.15</v>
      </c>
      <c r="H36" s="116">
        <v>12.178900000000001</v>
      </c>
      <c r="I36" s="66">
        <v>11136.14</v>
      </c>
    </row>
    <row r="37" spans="1:9" s="2" customFormat="1" ht="15" customHeight="1" x14ac:dyDescent="0.25">
      <c r="A37" s="224" t="s">
        <v>17</v>
      </c>
      <c r="B37" s="225"/>
      <c r="C37" s="225"/>
      <c r="D37" s="225"/>
      <c r="E37" s="226"/>
      <c r="F37" s="71">
        <f t="shared" ref="F37:G37" si="4">F30+F36</f>
        <v>0</v>
      </c>
      <c r="G37" s="71">
        <f t="shared" si="4"/>
        <v>9.9999999420106178E-3</v>
      </c>
      <c r="H37" s="121"/>
      <c r="I37" s="72">
        <v>0</v>
      </c>
    </row>
    <row r="38" spans="1:9" s="2" customFormat="1" ht="45" customHeight="1" x14ac:dyDescent="0.25">
      <c r="A38" s="237" t="s">
        <v>18</v>
      </c>
      <c r="B38" s="238"/>
      <c r="C38" s="238"/>
      <c r="D38" s="238"/>
      <c r="E38" s="239"/>
      <c r="F38" s="71">
        <f t="shared" ref="F38:I38" si="5">F21+F29+F36-F37</f>
        <v>0</v>
      </c>
      <c r="G38" s="71">
        <f t="shared" si="5"/>
        <v>0</v>
      </c>
      <c r="H38" s="121">
        <v>0</v>
      </c>
      <c r="I38" s="72">
        <f t="shared" si="5"/>
        <v>0</v>
      </c>
    </row>
    <row r="39" spans="1:9" s="2" customFormat="1" ht="18" customHeight="1" x14ac:dyDescent="0.25">
      <c r="A39" s="22"/>
      <c r="B39" s="16"/>
      <c r="C39" s="16"/>
      <c r="D39" s="16"/>
      <c r="E39" s="16"/>
      <c r="F39" s="16"/>
      <c r="G39" s="16"/>
      <c r="H39" s="122"/>
      <c r="I39" s="16"/>
    </row>
    <row r="40" spans="1:9" s="2" customFormat="1" ht="18" customHeight="1" x14ac:dyDescent="0.25">
      <c r="A40" s="240" t="s">
        <v>19</v>
      </c>
      <c r="B40" s="240"/>
      <c r="C40" s="240"/>
      <c r="D40" s="240"/>
      <c r="E40" s="240"/>
      <c r="F40" s="240"/>
      <c r="G40" s="240"/>
      <c r="H40" s="240"/>
      <c r="I40" s="240"/>
    </row>
    <row r="41" spans="1:9" s="2" customFormat="1" ht="18.75" x14ac:dyDescent="0.25">
      <c r="A41" s="17"/>
      <c r="B41" s="18"/>
      <c r="C41" s="18"/>
      <c r="D41" s="18"/>
      <c r="E41" s="18"/>
      <c r="F41" s="19"/>
      <c r="G41" s="19"/>
      <c r="H41" s="123"/>
      <c r="I41" s="19"/>
    </row>
    <row r="42" spans="1:9" s="2" customFormat="1" ht="25.5" x14ac:dyDescent="0.25">
      <c r="A42" s="215" t="s">
        <v>21</v>
      </c>
      <c r="B42" s="216"/>
      <c r="C42" s="216"/>
      <c r="D42" s="216"/>
      <c r="E42" s="217"/>
      <c r="F42" s="54" t="s">
        <v>54</v>
      </c>
      <c r="G42" s="110" t="s">
        <v>201</v>
      </c>
      <c r="H42" s="115" t="s">
        <v>202</v>
      </c>
      <c r="I42" s="54" t="s">
        <v>203</v>
      </c>
    </row>
    <row r="43" spans="1:9" s="27" customFormat="1" ht="12" customHeight="1" x14ac:dyDescent="0.25">
      <c r="A43" s="212">
        <v>1</v>
      </c>
      <c r="B43" s="213"/>
      <c r="C43" s="213"/>
      <c r="D43" s="213"/>
      <c r="E43" s="214"/>
      <c r="F43" s="55">
        <v>2</v>
      </c>
      <c r="G43" s="55">
        <v>3</v>
      </c>
      <c r="H43" s="126">
        <v>4</v>
      </c>
      <c r="I43" s="55">
        <v>5</v>
      </c>
    </row>
    <row r="44" spans="1:9" s="2" customFormat="1" x14ac:dyDescent="0.25">
      <c r="A44" s="218" t="s">
        <v>16</v>
      </c>
      <c r="B44" s="219"/>
      <c r="C44" s="219"/>
      <c r="D44" s="219"/>
      <c r="E44" s="220"/>
      <c r="F44" s="14">
        <v>0</v>
      </c>
      <c r="G44" s="14">
        <f>F47</f>
        <v>0</v>
      </c>
      <c r="H44" s="124"/>
      <c r="I44" s="15">
        <f>G47</f>
        <v>0</v>
      </c>
    </row>
    <row r="45" spans="1:9" s="2" customFormat="1" ht="28.5" customHeight="1" x14ac:dyDescent="0.25">
      <c r="A45" s="218" t="s">
        <v>20</v>
      </c>
      <c r="B45" s="219"/>
      <c r="C45" s="219"/>
      <c r="D45" s="219"/>
      <c r="E45" s="220"/>
      <c r="F45" s="14">
        <v>0</v>
      </c>
      <c r="G45" s="14">
        <v>0</v>
      </c>
      <c r="H45" s="124"/>
      <c r="I45" s="15">
        <v>0</v>
      </c>
    </row>
    <row r="46" spans="1:9" s="2" customFormat="1" ht="25.5" customHeight="1" x14ac:dyDescent="0.25">
      <c r="A46" s="218" t="s">
        <v>52</v>
      </c>
      <c r="B46" s="219"/>
      <c r="C46" s="219"/>
      <c r="D46" s="219"/>
      <c r="E46" s="220"/>
      <c r="F46" s="14">
        <v>0</v>
      </c>
      <c r="G46" s="14">
        <v>0</v>
      </c>
      <c r="H46" s="124"/>
      <c r="I46" s="15">
        <v>0</v>
      </c>
    </row>
    <row r="47" spans="1:9" s="2" customFormat="1" ht="15" customHeight="1" x14ac:dyDescent="0.25">
      <c r="A47" s="224" t="s">
        <v>17</v>
      </c>
      <c r="B47" s="225"/>
      <c r="C47" s="225"/>
      <c r="D47" s="225"/>
      <c r="E47" s="226"/>
      <c r="F47" s="20">
        <f t="shared" ref="F47:I47" si="6">F44-F45+F46</f>
        <v>0</v>
      </c>
      <c r="G47" s="20">
        <f t="shared" si="6"/>
        <v>0</v>
      </c>
      <c r="H47" s="125"/>
      <c r="I47" s="21">
        <f t="shared" si="6"/>
        <v>0</v>
      </c>
    </row>
    <row r="48" spans="1:9" ht="9" customHeight="1" x14ac:dyDescent="0.25"/>
  </sheetData>
  <mergeCells count="37">
    <mergeCell ref="A42:E42"/>
    <mergeCell ref="A44:E44"/>
    <mergeCell ref="A45:E45"/>
    <mergeCell ref="A46:E46"/>
    <mergeCell ref="A47:E47"/>
    <mergeCell ref="A43:E43"/>
    <mergeCell ref="A37:E37"/>
    <mergeCell ref="A38:E38"/>
    <mergeCell ref="A40:I40"/>
    <mergeCell ref="A26:E26"/>
    <mergeCell ref="A35:E35"/>
    <mergeCell ref="A7:I7"/>
    <mergeCell ref="A9:I9"/>
    <mergeCell ref="A11:I11"/>
    <mergeCell ref="A13:E13"/>
    <mergeCell ref="A15:E15"/>
    <mergeCell ref="A23:I23"/>
    <mergeCell ref="A14:E14"/>
    <mergeCell ref="A34:E34"/>
    <mergeCell ref="A36:E36"/>
    <mergeCell ref="A27:E27"/>
    <mergeCell ref="A28:E28"/>
    <mergeCell ref="A29:E29"/>
    <mergeCell ref="A30:E30"/>
    <mergeCell ref="A16:E16"/>
    <mergeCell ref="A17:E17"/>
    <mergeCell ref="A19:E19"/>
    <mergeCell ref="A20:E20"/>
    <mergeCell ref="A21:E21"/>
    <mergeCell ref="A25:E25"/>
    <mergeCell ref="A32:I32"/>
    <mergeCell ref="A6:D6"/>
    <mergeCell ref="A1:E1"/>
    <mergeCell ref="A2:E2"/>
    <mergeCell ref="A3:E3"/>
    <mergeCell ref="A4:D4"/>
    <mergeCell ref="A5:D5"/>
  </mergeCells>
  <pageMargins left="0.25" right="0.25" top="0.75" bottom="0.75" header="0.3" footer="0.3"/>
  <pageSetup paperSize="9" scale="80" orientation="landscape" r:id="rId1"/>
  <headerFooter>
    <oddHeader>&amp;R&amp;"Times New Roman,Kurziv"Prilog 1.</oddHeader>
  </headerFooter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zoomScaleNormal="100" workbookViewId="0">
      <selection activeCell="A2" sqref="A2:F2"/>
    </sheetView>
  </sheetViews>
  <sheetFormatPr defaultColWidth="8.85546875" defaultRowHeight="15" x14ac:dyDescent="0.25"/>
  <cols>
    <col min="1" max="1" width="10.5703125" style="27" bestFit="1" customWidth="1"/>
    <col min="2" max="2" width="44.7109375" style="27" customWidth="1"/>
    <col min="3" max="3" width="22.42578125" style="27" customWidth="1"/>
    <col min="4" max="4" width="25.28515625" style="27" customWidth="1"/>
    <col min="5" max="5" width="20.42578125" style="133" customWidth="1"/>
    <col min="6" max="6" width="22.85546875" style="27" customWidth="1"/>
    <col min="7" max="7" width="19.42578125" style="27" customWidth="1"/>
    <col min="8" max="9" width="25.28515625" style="27" customWidth="1"/>
    <col min="10" max="16384" width="8.85546875" style="27"/>
  </cols>
  <sheetData>
    <row r="1" spans="1:9" ht="18.75" x14ac:dyDescent="0.25">
      <c r="A1" s="52"/>
      <c r="B1" s="26"/>
      <c r="C1" s="26"/>
      <c r="D1" s="26"/>
      <c r="E1" s="127"/>
      <c r="F1" s="26"/>
      <c r="G1" s="26"/>
      <c r="H1" s="26"/>
      <c r="I1" s="26"/>
    </row>
    <row r="2" spans="1:9" ht="15.6" customHeight="1" x14ac:dyDescent="0.25">
      <c r="A2" s="241" t="s">
        <v>22</v>
      </c>
      <c r="B2" s="241"/>
      <c r="C2" s="241"/>
      <c r="D2" s="241"/>
      <c r="E2" s="241"/>
      <c r="F2" s="241"/>
      <c r="G2" s="50"/>
      <c r="H2" s="29"/>
      <c r="I2" s="29"/>
    </row>
    <row r="3" spans="1:9" ht="18.75" x14ac:dyDescent="0.25">
      <c r="A3" s="26"/>
      <c r="B3" s="26"/>
      <c r="C3" s="26"/>
      <c r="D3" s="26"/>
      <c r="E3" s="127"/>
      <c r="F3" s="26"/>
      <c r="G3" s="26"/>
      <c r="H3" s="28"/>
      <c r="I3" s="28"/>
    </row>
    <row r="4" spans="1:9" ht="15.6" customHeight="1" x14ac:dyDescent="0.25">
      <c r="A4" s="241" t="s">
        <v>23</v>
      </c>
      <c r="B4" s="241"/>
      <c r="C4" s="241"/>
      <c r="D4" s="241"/>
      <c r="E4" s="241"/>
      <c r="F4" s="241"/>
      <c r="G4" s="50"/>
      <c r="H4" s="30"/>
      <c r="I4" s="30"/>
    </row>
    <row r="5" spans="1:9" ht="18.75" x14ac:dyDescent="0.25">
      <c r="A5" s="26"/>
      <c r="B5" s="26"/>
      <c r="C5" s="26"/>
      <c r="D5" s="26"/>
      <c r="E5" s="127"/>
      <c r="F5" s="26"/>
      <c r="G5" s="26"/>
      <c r="H5" s="28"/>
      <c r="I5" s="28"/>
    </row>
    <row r="6" spans="1:9" ht="25.5" x14ac:dyDescent="0.25">
      <c r="A6" s="31" t="s">
        <v>37</v>
      </c>
      <c r="B6" s="32" t="s">
        <v>21</v>
      </c>
      <c r="C6" s="31" t="s">
        <v>54</v>
      </c>
      <c r="D6" s="31" t="s">
        <v>201</v>
      </c>
      <c r="E6" s="128" t="s">
        <v>202</v>
      </c>
      <c r="F6" s="31" t="s">
        <v>207</v>
      </c>
    </row>
    <row r="7" spans="1:9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</row>
    <row r="8" spans="1:9" x14ac:dyDescent="0.25">
      <c r="A8" s="35"/>
      <c r="B8" s="35" t="s">
        <v>24</v>
      </c>
      <c r="C8" s="68">
        <f>C9+C14</f>
        <v>2097618.6800000002</v>
      </c>
      <c r="D8" s="68">
        <f>D9+D14</f>
        <v>52793.949999999953</v>
      </c>
      <c r="E8" s="129">
        <f>D8/C8</f>
        <v>2.5168516329192848E-2</v>
      </c>
      <c r="F8" s="68">
        <f>F9+F14</f>
        <v>2150412.63</v>
      </c>
    </row>
    <row r="9" spans="1:9" x14ac:dyDescent="0.25">
      <c r="A9" s="35">
        <v>6</v>
      </c>
      <c r="B9" s="35" t="s">
        <v>25</v>
      </c>
      <c r="C9" s="68">
        <f>C10+C11+C12+C13</f>
        <v>2097618.6800000002</v>
      </c>
      <c r="D9" s="68">
        <f>D10+D11+D12+D13</f>
        <v>52793.949999999953</v>
      </c>
      <c r="E9" s="129">
        <f t="shared" ref="E9:E13" si="0">D9/C9</f>
        <v>2.5168516329192848E-2</v>
      </c>
      <c r="F9" s="68">
        <f>F10+G21+F11+F12+F13</f>
        <v>2150412.63</v>
      </c>
    </row>
    <row r="10" spans="1:9" ht="25.5" x14ac:dyDescent="0.25">
      <c r="A10" s="48">
        <v>63</v>
      </c>
      <c r="B10" s="37" t="s">
        <v>26</v>
      </c>
      <c r="C10" s="60">
        <v>1893287</v>
      </c>
      <c r="D10" s="60">
        <f>F10-C10</f>
        <v>44378.939999999944</v>
      </c>
      <c r="E10" s="130">
        <f t="shared" si="0"/>
        <v>2.3440154609417348E-2</v>
      </c>
      <c r="F10" s="60">
        <v>1937665.94</v>
      </c>
    </row>
    <row r="11" spans="1:9" x14ac:dyDescent="0.25">
      <c r="A11" s="95">
        <v>65</v>
      </c>
      <c r="B11" s="57" t="s">
        <v>55</v>
      </c>
      <c r="C11" s="96">
        <v>63000</v>
      </c>
      <c r="D11" s="60">
        <f t="shared" ref="D11:D15" si="1">F11-C11</f>
        <v>0</v>
      </c>
      <c r="E11" s="131">
        <f t="shared" si="0"/>
        <v>0</v>
      </c>
      <c r="F11" s="96">
        <v>63000</v>
      </c>
    </row>
    <row r="12" spans="1:9" ht="38.25" x14ac:dyDescent="0.25">
      <c r="A12" s="49">
        <v>66</v>
      </c>
      <c r="B12" s="37" t="s">
        <v>53</v>
      </c>
      <c r="C12" s="60">
        <v>10810</v>
      </c>
      <c r="D12" s="60">
        <f t="shared" si="1"/>
        <v>6530</v>
      </c>
      <c r="E12" s="132">
        <f t="shared" si="0"/>
        <v>0.60407030527289551</v>
      </c>
      <c r="F12" s="97">
        <v>17340</v>
      </c>
    </row>
    <row r="13" spans="1:9" x14ac:dyDescent="0.25">
      <c r="A13" s="49">
        <v>67</v>
      </c>
      <c r="B13" s="59" t="s">
        <v>56</v>
      </c>
      <c r="C13" s="60">
        <v>130521.68</v>
      </c>
      <c r="D13" s="60">
        <f t="shared" si="1"/>
        <v>1885.0100000000093</v>
      </c>
      <c r="E13" s="130">
        <f t="shared" si="0"/>
        <v>1.4442121799229135E-2</v>
      </c>
      <c r="F13" s="60">
        <v>132406.69</v>
      </c>
    </row>
    <row r="14" spans="1:9" x14ac:dyDescent="0.25">
      <c r="A14" s="39">
        <v>7</v>
      </c>
      <c r="B14" s="35" t="s">
        <v>28</v>
      </c>
      <c r="C14" s="68">
        <v>0</v>
      </c>
      <c r="D14" s="60">
        <f t="shared" si="1"/>
        <v>0</v>
      </c>
      <c r="E14" s="129">
        <v>0</v>
      </c>
      <c r="F14" s="68">
        <v>0</v>
      </c>
    </row>
    <row r="15" spans="1:9" x14ac:dyDescent="0.25">
      <c r="A15" s="49">
        <v>72</v>
      </c>
      <c r="B15" s="40" t="s">
        <v>29</v>
      </c>
      <c r="C15" s="60">
        <v>0</v>
      </c>
      <c r="D15" s="60">
        <f t="shared" si="1"/>
        <v>0</v>
      </c>
      <c r="E15" s="130">
        <v>0</v>
      </c>
      <c r="F15" s="60">
        <v>0</v>
      </c>
    </row>
    <row r="16" spans="1:9" x14ac:dyDescent="0.25">
      <c r="A16" s="49"/>
      <c r="B16" s="41"/>
      <c r="C16" s="60"/>
      <c r="D16" s="60"/>
      <c r="E16" s="130">
        <v>0</v>
      </c>
      <c r="F16" s="60"/>
    </row>
    <row r="17" spans="1:6" x14ac:dyDescent="0.25">
      <c r="C17" s="61"/>
      <c r="D17" s="61"/>
      <c r="F17" s="61"/>
    </row>
    <row r="18" spans="1:6" ht="25.5" x14ac:dyDescent="0.25">
      <c r="A18" s="31" t="s">
        <v>37</v>
      </c>
      <c r="B18" s="32" t="s">
        <v>21</v>
      </c>
      <c r="C18" s="31" t="s">
        <v>54</v>
      </c>
      <c r="D18" s="31" t="s">
        <v>201</v>
      </c>
      <c r="E18" s="128" t="s">
        <v>202</v>
      </c>
      <c r="F18" s="31" t="s">
        <v>207</v>
      </c>
    </row>
    <row r="19" spans="1:6" s="34" customFormat="1" ht="11.25" x14ac:dyDescent="0.2">
      <c r="A19" s="33">
        <v>1</v>
      </c>
      <c r="B19" s="33">
        <v>2</v>
      </c>
      <c r="C19" s="33">
        <v>3</v>
      </c>
      <c r="D19" s="33">
        <v>4</v>
      </c>
      <c r="E19" s="33">
        <v>5</v>
      </c>
      <c r="F19" s="33">
        <v>6</v>
      </c>
    </row>
    <row r="20" spans="1:6" x14ac:dyDescent="0.25">
      <c r="A20" s="35"/>
      <c r="B20" s="35" t="s">
        <v>30</v>
      </c>
      <c r="C20" s="79">
        <f t="shared" ref="C20:F20" si="2">C21+C27</f>
        <v>2098463.6800000002</v>
      </c>
      <c r="D20" s="79">
        <f t="shared" si="2"/>
        <v>63085.090000000011</v>
      </c>
      <c r="E20" s="134">
        <f>D20/C20</f>
        <v>3.0062512208931826E-2</v>
      </c>
      <c r="F20" s="79">
        <f t="shared" si="2"/>
        <v>2161548.77</v>
      </c>
    </row>
    <row r="21" spans="1:6" x14ac:dyDescent="0.25">
      <c r="A21" s="35">
        <v>3</v>
      </c>
      <c r="B21" s="35" t="s">
        <v>31</v>
      </c>
      <c r="C21" s="79">
        <f t="shared" ref="C21:F21" si="3">C22+C23+C24+C25+C26</f>
        <v>2057628.83</v>
      </c>
      <c r="D21" s="79">
        <f t="shared" si="3"/>
        <v>53142.760000000009</v>
      </c>
      <c r="E21" s="134">
        <f t="shared" ref="E21:E28" si="4">D21/C21</f>
        <v>2.5827184779482315E-2</v>
      </c>
      <c r="F21" s="79">
        <f t="shared" si="3"/>
        <v>2110771.59</v>
      </c>
    </row>
    <row r="22" spans="1:6" x14ac:dyDescent="0.25">
      <c r="A22" s="48">
        <v>31</v>
      </c>
      <c r="B22" s="37" t="s">
        <v>32</v>
      </c>
      <c r="C22" s="60">
        <v>1747750.56</v>
      </c>
      <c r="D22" s="60">
        <f>F22-C22</f>
        <v>27638</v>
      </c>
      <c r="E22" s="130">
        <f t="shared" si="4"/>
        <v>1.581346940034738E-2</v>
      </c>
      <c r="F22" s="60">
        <v>1775388.56</v>
      </c>
    </row>
    <row r="23" spans="1:6" x14ac:dyDescent="0.25">
      <c r="A23" s="49">
        <v>32</v>
      </c>
      <c r="B23" s="38" t="s">
        <v>33</v>
      </c>
      <c r="C23" s="60">
        <v>290908.27</v>
      </c>
      <c r="D23" s="60">
        <f t="shared" ref="D23:D29" si="5">F23-C23</f>
        <v>25604.760000000009</v>
      </c>
      <c r="E23" s="130">
        <f t="shared" si="4"/>
        <v>8.8016610871873832E-2</v>
      </c>
      <c r="F23" s="60">
        <v>316513.03000000003</v>
      </c>
    </row>
    <row r="24" spans="1:6" x14ac:dyDescent="0.25">
      <c r="A24" s="49">
        <v>34</v>
      </c>
      <c r="B24" s="57" t="s">
        <v>57</v>
      </c>
      <c r="C24" s="60">
        <v>170</v>
      </c>
      <c r="D24" s="60">
        <f t="shared" si="5"/>
        <v>-100</v>
      </c>
      <c r="E24" s="130">
        <f t="shared" si="4"/>
        <v>-0.58823529411764708</v>
      </c>
      <c r="F24" s="60">
        <v>70</v>
      </c>
    </row>
    <row r="25" spans="1:6" x14ac:dyDescent="0.25">
      <c r="A25" s="49">
        <v>37</v>
      </c>
      <c r="B25" s="57" t="s">
        <v>58</v>
      </c>
      <c r="C25" s="60">
        <v>18115</v>
      </c>
      <c r="D25" s="60">
        <f t="shared" si="5"/>
        <v>0</v>
      </c>
      <c r="E25" s="130">
        <f t="shared" si="4"/>
        <v>0</v>
      </c>
      <c r="F25" s="60">
        <v>18115</v>
      </c>
    </row>
    <row r="26" spans="1:6" x14ac:dyDescent="0.25">
      <c r="A26" s="49">
        <v>38</v>
      </c>
      <c r="B26" s="57" t="s">
        <v>59</v>
      </c>
      <c r="C26" s="60">
        <v>685</v>
      </c>
      <c r="D26" s="60">
        <f t="shared" si="5"/>
        <v>0</v>
      </c>
      <c r="E26" s="130">
        <f t="shared" si="4"/>
        <v>0</v>
      </c>
      <c r="F26" s="60">
        <v>685</v>
      </c>
    </row>
    <row r="27" spans="1:6" x14ac:dyDescent="0.25">
      <c r="A27" s="43">
        <v>4</v>
      </c>
      <c r="B27" s="44" t="s">
        <v>34</v>
      </c>
      <c r="C27" s="79">
        <f t="shared" ref="C27:F27" si="6">C28+C29</f>
        <v>40834.85</v>
      </c>
      <c r="D27" s="60">
        <f t="shared" si="5"/>
        <v>9942.3300000000017</v>
      </c>
      <c r="E27" s="134">
        <f t="shared" si="4"/>
        <v>0.24347658923688961</v>
      </c>
      <c r="F27" s="79">
        <f t="shared" si="6"/>
        <v>50777.18</v>
      </c>
    </row>
    <row r="28" spans="1:6" x14ac:dyDescent="0.25">
      <c r="A28" s="48">
        <v>42</v>
      </c>
      <c r="B28" s="45" t="s">
        <v>35</v>
      </c>
      <c r="C28" s="60">
        <v>40834.85</v>
      </c>
      <c r="D28" s="60">
        <f t="shared" si="5"/>
        <v>9942.3300000000017</v>
      </c>
      <c r="E28" s="130">
        <f t="shared" si="4"/>
        <v>0.24347658923688961</v>
      </c>
      <c r="F28" s="60">
        <v>50777.18</v>
      </c>
    </row>
    <row r="29" spans="1:6" x14ac:dyDescent="0.25">
      <c r="A29" s="48">
        <v>45</v>
      </c>
      <c r="B29" s="57" t="s">
        <v>60</v>
      </c>
      <c r="C29" s="60">
        <v>0</v>
      </c>
      <c r="D29" s="60">
        <f t="shared" si="5"/>
        <v>0</v>
      </c>
      <c r="E29" s="130">
        <v>0</v>
      </c>
      <c r="F29" s="63">
        <v>0</v>
      </c>
    </row>
    <row r="32" spans="1:6" ht="15.6" customHeight="1" x14ac:dyDescent="0.25">
      <c r="A32" s="241" t="s">
        <v>36</v>
      </c>
      <c r="B32" s="241"/>
      <c r="C32" s="241"/>
      <c r="D32" s="241"/>
      <c r="E32" s="241"/>
      <c r="F32" s="241"/>
    </row>
    <row r="33" spans="1:7" ht="18.75" x14ac:dyDescent="0.25">
      <c r="A33" s="26"/>
      <c r="B33" s="26"/>
      <c r="C33" s="26"/>
      <c r="D33" s="26"/>
      <c r="E33" s="127"/>
      <c r="F33" s="26"/>
      <c r="G33" s="26"/>
    </row>
    <row r="34" spans="1:7" ht="25.5" x14ac:dyDescent="0.25">
      <c r="A34" s="31" t="s">
        <v>37</v>
      </c>
      <c r="B34" s="32" t="s">
        <v>21</v>
      </c>
      <c r="C34" s="31" t="s">
        <v>54</v>
      </c>
      <c r="D34" s="31" t="s">
        <v>201</v>
      </c>
      <c r="E34" s="128" t="s">
        <v>202</v>
      </c>
      <c r="F34" s="31" t="s">
        <v>207</v>
      </c>
    </row>
    <row r="35" spans="1:7" s="34" customFormat="1" ht="11.25" x14ac:dyDescent="0.2">
      <c r="A35" s="33">
        <v>1</v>
      </c>
      <c r="B35" s="33">
        <v>2</v>
      </c>
      <c r="C35" s="33">
        <v>3</v>
      </c>
      <c r="D35" s="33">
        <v>4</v>
      </c>
      <c r="E35" s="33">
        <v>5</v>
      </c>
      <c r="F35" s="33">
        <v>6</v>
      </c>
    </row>
    <row r="36" spans="1:7" x14ac:dyDescent="0.25">
      <c r="A36" s="35"/>
      <c r="B36" s="35" t="s">
        <v>24</v>
      </c>
      <c r="C36" s="68">
        <f>C37+C39+C41+C43+C55</f>
        <v>2097618.6799999997</v>
      </c>
      <c r="D36" s="68">
        <f>D37+D39+D41+D43+D55</f>
        <v>52793.950000000041</v>
      </c>
      <c r="E36" s="129">
        <f>D36/C36</f>
        <v>2.5168516329192897E-2</v>
      </c>
      <c r="F36" s="68">
        <f>F37+F39+F41+F43+F55</f>
        <v>2150412.63</v>
      </c>
    </row>
    <row r="37" spans="1:7" x14ac:dyDescent="0.25">
      <c r="A37" s="35">
        <v>1</v>
      </c>
      <c r="B37" s="35" t="s">
        <v>38</v>
      </c>
      <c r="C37" s="68">
        <f>C38</f>
        <v>23007.200000000001</v>
      </c>
      <c r="D37" s="68">
        <f>D38</f>
        <v>625.14999999999782</v>
      </c>
      <c r="E37" s="129">
        <f t="shared" ref="E37:E56" si="7">D37/C37</f>
        <v>2.7171928787509902E-2</v>
      </c>
      <c r="F37" s="68">
        <f>F38</f>
        <v>23632.35</v>
      </c>
    </row>
    <row r="38" spans="1:7" x14ac:dyDescent="0.25">
      <c r="A38" s="84" t="s">
        <v>79</v>
      </c>
      <c r="B38" s="37" t="s">
        <v>38</v>
      </c>
      <c r="C38" s="60">
        <v>23007.200000000001</v>
      </c>
      <c r="D38" s="60">
        <f>F38-C38</f>
        <v>625.14999999999782</v>
      </c>
      <c r="E38" s="130">
        <f t="shared" si="7"/>
        <v>2.7171928787509902E-2</v>
      </c>
      <c r="F38" s="60">
        <v>23632.35</v>
      </c>
    </row>
    <row r="39" spans="1:7" x14ac:dyDescent="0.25">
      <c r="A39" s="39">
        <v>3</v>
      </c>
      <c r="B39" s="35" t="s">
        <v>39</v>
      </c>
      <c r="C39" s="78">
        <f>C40</f>
        <v>6750</v>
      </c>
      <c r="D39" s="78">
        <f t="shared" ref="D39:D58" si="8">F39-C39</f>
        <v>0</v>
      </c>
      <c r="E39" s="135">
        <f t="shared" si="7"/>
        <v>0</v>
      </c>
      <c r="F39" s="78">
        <f t="shared" ref="F39" si="9">F40</f>
        <v>6750</v>
      </c>
    </row>
    <row r="40" spans="1:7" x14ac:dyDescent="0.25">
      <c r="A40" s="51" t="s">
        <v>80</v>
      </c>
      <c r="B40" s="40" t="s">
        <v>39</v>
      </c>
      <c r="C40" s="60">
        <v>6750</v>
      </c>
      <c r="D40" s="60">
        <f t="shared" si="8"/>
        <v>0</v>
      </c>
      <c r="E40" s="130">
        <f t="shared" si="7"/>
        <v>0</v>
      </c>
      <c r="F40" s="60">
        <v>6750</v>
      </c>
    </row>
    <row r="41" spans="1:7" x14ac:dyDescent="0.25">
      <c r="A41" s="39">
        <v>4</v>
      </c>
      <c r="B41" s="35" t="s">
        <v>49</v>
      </c>
      <c r="C41" s="78">
        <f>C42</f>
        <v>63000</v>
      </c>
      <c r="D41" s="78">
        <f t="shared" si="8"/>
        <v>0</v>
      </c>
      <c r="E41" s="135">
        <f t="shared" si="7"/>
        <v>0</v>
      </c>
      <c r="F41" s="78">
        <f t="shared" ref="F41" si="10">F42</f>
        <v>63000</v>
      </c>
    </row>
    <row r="42" spans="1:7" x14ac:dyDescent="0.25">
      <c r="A42" s="51" t="s">
        <v>81</v>
      </c>
      <c r="B42" s="40" t="s">
        <v>48</v>
      </c>
      <c r="C42" s="60">
        <v>63000</v>
      </c>
      <c r="D42" s="60">
        <f t="shared" si="8"/>
        <v>0</v>
      </c>
      <c r="E42" s="130">
        <f t="shared" si="7"/>
        <v>0</v>
      </c>
      <c r="F42" s="60">
        <v>63000</v>
      </c>
    </row>
    <row r="43" spans="1:7" x14ac:dyDescent="0.25">
      <c r="A43" s="58">
        <v>5</v>
      </c>
      <c r="B43" s="58" t="s">
        <v>62</v>
      </c>
      <c r="C43" s="77">
        <f>C44+C48+C50+C53+C51</f>
        <v>2000801.48</v>
      </c>
      <c r="D43" s="77">
        <f t="shared" si="8"/>
        <v>45638.800000000047</v>
      </c>
      <c r="E43" s="136">
        <f t="shared" si="7"/>
        <v>2.2810259016801629E-2</v>
      </c>
      <c r="F43" s="77">
        <f>F44+F48+F50+F53+F51</f>
        <v>2046440.28</v>
      </c>
    </row>
    <row r="44" spans="1:7" x14ac:dyDescent="0.25">
      <c r="A44" s="83" t="s">
        <v>82</v>
      </c>
      <c r="B44" s="59" t="s">
        <v>64</v>
      </c>
      <c r="C44" s="77">
        <f>C45+C46+C47</f>
        <v>1885916.43</v>
      </c>
      <c r="D44" s="77">
        <f t="shared" si="8"/>
        <v>25313.959999999963</v>
      </c>
      <c r="E44" s="136">
        <f t="shared" si="7"/>
        <v>1.3422630821451597E-2</v>
      </c>
      <c r="F44" s="77">
        <f t="shared" ref="F44" si="11">F45+F46+F47</f>
        <v>1911230.39</v>
      </c>
    </row>
    <row r="45" spans="1:7" ht="25.5" x14ac:dyDescent="0.25">
      <c r="A45" s="83" t="s">
        <v>95</v>
      </c>
      <c r="B45" s="59" t="s">
        <v>75</v>
      </c>
      <c r="C45" s="60">
        <v>1792537</v>
      </c>
      <c r="D45" s="60">
        <f t="shared" si="8"/>
        <v>28628.939999999944</v>
      </c>
      <c r="E45" s="130">
        <f t="shared" si="7"/>
        <v>1.5971184974145552E-2</v>
      </c>
      <c r="F45" s="60">
        <v>1821165.94</v>
      </c>
    </row>
    <row r="46" spans="1:7" ht="26.25" customHeight="1" x14ac:dyDescent="0.25">
      <c r="A46" s="83" t="s">
        <v>95</v>
      </c>
      <c r="B46" s="59" t="s">
        <v>76</v>
      </c>
      <c r="C46" s="60">
        <v>1737.45</v>
      </c>
      <c r="D46" s="60">
        <f t="shared" si="8"/>
        <v>0</v>
      </c>
      <c r="E46" s="130">
        <f t="shared" si="7"/>
        <v>0</v>
      </c>
      <c r="F46" s="60">
        <v>1737.45</v>
      </c>
    </row>
    <row r="47" spans="1:7" x14ac:dyDescent="0.25">
      <c r="A47" s="83" t="s">
        <v>83</v>
      </c>
      <c r="B47" s="59" t="s">
        <v>61</v>
      </c>
      <c r="C47" s="60">
        <v>91641.98</v>
      </c>
      <c r="D47" s="60">
        <f t="shared" si="8"/>
        <v>-3314.9799999999959</v>
      </c>
      <c r="E47" s="130">
        <f t="shared" si="7"/>
        <v>-3.6173159942637603E-2</v>
      </c>
      <c r="F47" s="60">
        <v>88327</v>
      </c>
    </row>
    <row r="48" spans="1:7" x14ac:dyDescent="0.25">
      <c r="A48" s="89" t="s">
        <v>84</v>
      </c>
      <c r="B48" s="59" t="s">
        <v>77</v>
      </c>
      <c r="C48" s="80">
        <f>C49</f>
        <v>76000</v>
      </c>
      <c r="D48" s="80">
        <f t="shared" si="8"/>
        <v>15750</v>
      </c>
      <c r="E48" s="137">
        <f t="shared" si="7"/>
        <v>0.20723684210526316</v>
      </c>
      <c r="F48" s="80">
        <f xml:space="preserve"> F49</f>
        <v>91750</v>
      </c>
    </row>
    <row r="49" spans="1:6" x14ac:dyDescent="0.25">
      <c r="A49" s="89" t="s">
        <v>96</v>
      </c>
      <c r="B49" s="59" t="s">
        <v>204</v>
      </c>
      <c r="C49" s="60">
        <v>76000</v>
      </c>
      <c r="D49" s="60">
        <f t="shared" si="8"/>
        <v>15750</v>
      </c>
      <c r="E49" s="130">
        <f t="shared" si="7"/>
        <v>0.20723684210526316</v>
      </c>
      <c r="F49" s="60">
        <v>91750</v>
      </c>
    </row>
    <row r="50" spans="1:6" x14ac:dyDescent="0.25">
      <c r="A50" s="90" t="s">
        <v>85</v>
      </c>
      <c r="B50" s="59" t="s">
        <v>65</v>
      </c>
      <c r="C50" s="80">
        <v>4289.5200000000004</v>
      </c>
      <c r="D50" s="80">
        <f t="shared" si="8"/>
        <v>0</v>
      </c>
      <c r="E50" s="137">
        <f t="shared" si="7"/>
        <v>0</v>
      </c>
      <c r="F50" s="80">
        <v>4289.5200000000004</v>
      </c>
    </row>
    <row r="51" spans="1:6" x14ac:dyDescent="0.25">
      <c r="A51" s="90" t="s">
        <v>86</v>
      </c>
      <c r="B51" s="59" t="s">
        <v>87</v>
      </c>
      <c r="C51" s="88">
        <f>C52</f>
        <v>9845.5300000000007</v>
      </c>
      <c r="D51" s="88">
        <f t="shared" si="8"/>
        <v>0</v>
      </c>
      <c r="E51" s="138">
        <f t="shared" si="7"/>
        <v>0</v>
      </c>
      <c r="F51" s="88">
        <f t="shared" ref="F51" si="12">F52</f>
        <v>9845.5300000000007</v>
      </c>
    </row>
    <row r="52" spans="1:6" x14ac:dyDescent="0.25">
      <c r="A52" s="90" t="s">
        <v>97</v>
      </c>
      <c r="B52" s="59" t="s">
        <v>98</v>
      </c>
      <c r="C52" s="60">
        <v>9845.5300000000007</v>
      </c>
      <c r="D52" s="60">
        <f t="shared" si="8"/>
        <v>0</v>
      </c>
      <c r="E52" s="130">
        <f t="shared" si="7"/>
        <v>0</v>
      </c>
      <c r="F52" s="60">
        <v>9845.5300000000007</v>
      </c>
    </row>
    <row r="53" spans="1:6" x14ac:dyDescent="0.25">
      <c r="A53" s="86" t="s">
        <v>90</v>
      </c>
      <c r="B53" s="59" t="s">
        <v>66</v>
      </c>
      <c r="C53" s="80">
        <f>C54</f>
        <v>24750</v>
      </c>
      <c r="D53" s="80">
        <f t="shared" si="8"/>
        <v>4574.84</v>
      </c>
      <c r="E53" s="137">
        <f t="shared" si="7"/>
        <v>0.1848420202020202</v>
      </c>
      <c r="F53" s="80">
        <f t="shared" ref="F53" si="13">F54</f>
        <v>29324.84</v>
      </c>
    </row>
    <row r="54" spans="1:6" ht="25.5" x14ac:dyDescent="0.25">
      <c r="A54" s="90" t="s">
        <v>99</v>
      </c>
      <c r="B54" s="59" t="s">
        <v>100</v>
      </c>
      <c r="C54" s="60">
        <v>24750</v>
      </c>
      <c r="D54" s="60">
        <f t="shared" si="8"/>
        <v>4574.84</v>
      </c>
      <c r="E54" s="130">
        <f t="shared" si="7"/>
        <v>0.1848420202020202</v>
      </c>
      <c r="F54" s="60">
        <v>29324.84</v>
      </c>
    </row>
    <row r="55" spans="1:6" x14ac:dyDescent="0.25">
      <c r="A55" s="75">
        <v>6</v>
      </c>
      <c r="B55" s="58" t="s">
        <v>63</v>
      </c>
      <c r="C55" s="77">
        <f>C56</f>
        <v>4060</v>
      </c>
      <c r="D55" s="77">
        <f t="shared" si="8"/>
        <v>6530</v>
      </c>
      <c r="E55" s="136">
        <f t="shared" si="7"/>
        <v>1.6083743842364533</v>
      </c>
      <c r="F55" s="77">
        <f>F56</f>
        <v>10590</v>
      </c>
    </row>
    <row r="56" spans="1:6" x14ac:dyDescent="0.25">
      <c r="A56" s="86" t="s">
        <v>78</v>
      </c>
      <c r="B56" s="59" t="s">
        <v>63</v>
      </c>
      <c r="C56" s="60">
        <v>4060</v>
      </c>
      <c r="D56" s="60">
        <f t="shared" si="8"/>
        <v>6530</v>
      </c>
      <c r="E56" s="130">
        <f t="shared" si="7"/>
        <v>1.6083743842364533</v>
      </c>
      <c r="F56" s="60">
        <v>10590</v>
      </c>
    </row>
    <row r="57" spans="1:6" ht="25.5" x14ac:dyDescent="0.25">
      <c r="A57" s="75">
        <v>7</v>
      </c>
      <c r="B57" s="98" t="s">
        <v>91</v>
      </c>
      <c r="C57" s="81">
        <f>C58</f>
        <v>0</v>
      </c>
      <c r="D57" s="81">
        <f t="shared" si="8"/>
        <v>0</v>
      </c>
      <c r="E57" s="139">
        <v>0</v>
      </c>
      <c r="F57" s="81">
        <f t="shared" ref="F57" si="14">F58</f>
        <v>0</v>
      </c>
    </row>
    <row r="58" spans="1:6" ht="25.5" x14ac:dyDescent="0.25">
      <c r="A58" s="73" t="s">
        <v>88</v>
      </c>
      <c r="B58" s="99" t="s">
        <v>91</v>
      </c>
      <c r="C58" s="60">
        <v>0</v>
      </c>
      <c r="D58" s="60">
        <f t="shared" si="8"/>
        <v>0</v>
      </c>
      <c r="E58" s="130">
        <v>0</v>
      </c>
      <c r="F58" s="60">
        <v>0</v>
      </c>
    </row>
    <row r="59" spans="1:6" x14ac:dyDescent="0.25">
      <c r="A59" s="49"/>
      <c r="B59" s="41"/>
      <c r="C59" s="60"/>
      <c r="D59" s="60"/>
      <c r="E59" s="130"/>
      <c r="F59" s="60"/>
    </row>
    <row r="61" spans="1:6" ht="25.5" x14ac:dyDescent="0.25">
      <c r="A61" s="31" t="s">
        <v>37</v>
      </c>
      <c r="B61" s="32" t="s">
        <v>21</v>
      </c>
      <c r="C61" s="31" t="s">
        <v>54</v>
      </c>
      <c r="D61" s="31" t="s">
        <v>201</v>
      </c>
      <c r="E61" s="128" t="s">
        <v>202</v>
      </c>
      <c r="F61" s="31" t="s">
        <v>207</v>
      </c>
    </row>
    <row r="62" spans="1:6" s="34" customFormat="1" ht="11.25" x14ac:dyDescent="0.2">
      <c r="A62" s="33">
        <v>1</v>
      </c>
      <c r="B62" s="33">
        <v>2</v>
      </c>
      <c r="C62" s="33">
        <v>3</v>
      </c>
      <c r="D62" s="33">
        <v>4</v>
      </c>
      <c r="E62" s="33">
        <v>5</v>
      </c>
      <c r="F62" s="33">
        <v>6</v>
      </c>
    </row>
    <row r="63" spans="1:6" x14ac:dyDescent="0.25">
      <c r="A63" s="35"/>
      <c r="B63" s="35" t="s">
        <v>30</v>
      </c>
      <c r="C63" s="68">
        <f>C64+C66+C68+C70+C85</f>
        <v>2098463.6799999997</v>
      </c>
      <c r="D63" s="68">
        <f>F63-C63</f>
        <v>63085.090000000317</v>
      </c>
      <c r="E63" s="129">
        <f>D63/C63</f>
        <v>3.0062512208931975E-2</v>
      </c>
      <c r="F63" s="68">
        <f>F64+F66+F68+F70+F85</f>
        <v>2161548.77</v>
      </c>
    </row>
    <row r="64" spans="1:6" x14ac:dyDescent="0.25">
      <c r="A64" s="35">
        <v>1</v>
      </c>
      <c r="B64" s="35" t="s">
        <v>38</v>
      </c>
      <c r="C64" s="68">
        <f>C65</f>
        <v>23007.200000000001</v>
      </c>
      <c r="D64" s="68">
        <f t="shared" ref="D64:D88" si="15">F64-C64</f>
        <v>625.14999999999782</v>
      </c>
      <c r="E64" s="129">
        <f t="shared" ref="E64:E86" si="16">D64/C64</f>
        <v>2.7171928787509902E-2</v>
      </c>
      <c r="F64" s="68">
        <f>F65</f>
        <v>23632.35</v>
      </c>
    </row>
    <row r="65" spans="1:6" x14ac:dyDescent="0.25">
      <c r="A65" s="87" t="s">
        <v>79</v>
      </c>
      <c r="B65" s="37" t="s">
        <v>38</v>
      </c>
      <c r="C65" s="60">
        <v>23007.200000000001</v>
      </c>
      <c r="D65" s="60">
        <f t="shared" si="15"/>
        <v>625.14999999999782</v>
      </c>
      <c r="E65" s="129">
        <f t="shared" si="16"/>
        <v>2.7171928787509902E-2</v>
      </c>
      <c r="F65" s="60">
        <v>23632.35</v>
      </c>
    </row>
    <row r="66" spans="1:6" x14ac:dyDescent="0.25">
      <c r="A66" s="39">
        <v>3</v>
      </c>
      <c r="B66" s="35" t="s">
        <v>39</v>
      </c>
      <c r="C66" s="78">
        <f>C67</f>
        <v>6750</v>
      </c>
      <c r="D66" s="78">
        <f t="shared" si="15"/>
        <v>1147.4399999999996</v>
      </c>
      <c r="E66" s="129">
        <f t="shared" si="16"/>
        <v>0.16999111111111107</v>
      </c>
      <c r="F66" s="78">
        <f t="shared" ref="F66" si="17">F67</f>
        <v>7897.44</v>
      </c>
    </row>
    <row r="67" spans="1:6" x14ac:dyDescent="0.25">
      <c r="A67" s="49" t="s">
        <v>80</v>
      </c>
      <c r="B67" s="74" t="s">
        <v>39</v>
      </c>
      <c r="C67" s="60">
        <v>6750</v>
      </c>
      <c r="D67" s="60">
        <f t="shared" si="15"/>
        <v>1147.4399999999996</v>
      </c>
      <c r="E67" s="129">
        <f t="shared" si="16"/>
        <v>0.16999111111111107</v>
      </c>
      <c r="F67" s="60">
        <v>7897.44</v>
      </c>
    </row>
    <row r="68" spans="1:6" x14ac:dyDescent="0.25">
      <c r="A68" s="39">
        <v>4</v>
      </c>
      <c r="B68" s="35" t="s">
        <v>49</v>
      </c>
      <c r="C68" s="78">
        <f>C69</f>
        <v>63000</v>
      </c>
      <c r="D68" s="78">
        <f t="shared" si="15"/>
        <v>6737.3600000000006</v>
      </c>
      <c r="E68" s="129">
        <f t="shared" si="16"/>
        <v>0.10694222222222223</v>
      </c>
      <c r="F68" s="78">
        <f t="shared" ref="F68" si="18">F69</f>
        <v>69737.36</v>
      </c>
    </row>
    <row r="69" spans="1:6" x14ac:dyDescent="0.25">
      <c r="A69" s="49" t="s">
        <v>81</v>
      </c>
      <c r="B69" s="40" t="s">
        <v>48</v>
      </c>
      <c r="C69" s="60">
        <v>63000</v>
      </c>
      <c r="D69" s="60">
        <f t="shared" si="15"/>
        <v>6737.3600000000006</v>
      </c>
      <c r="E69" s="129">
        <f t="shared" si="16"/>
        <v>0.10694222222222223</v>
      </c>
      <c r="F69" s="60">
        <v>69737.36</v>
      </c>
    </row>
    <row r="70" spans="1:6" x14ac:dyDescent="0.25">
      <c r="A70" s="91">
        <v>5</v>
      </c>
      <c r="B70" s="58" t="s">
        <v>62</v>
      </c>
      <c r="C70" s="77">
        <f>C71+C77+C79+C80+C82+C75</f>
        <v>2001646.48</v>
      </c>
      <c r="D70" s="77">
        <f t="shared" si="15"/>
        <v>48045.14000000013</v>
      </c>
      <c r="E70" s="129">
        <f t="shared" si="16"/>
        <v>2.4002809926755964E-2</v>
      </c>
      <c r="F70" s="77">
        <f>F71+F77+F79+F80+F82+F75</f>
        <v>2049691.62</v>
      </c>
    </row>
    <row r="71" spans="1:6" x14ac:dyDescent="0.25">
      <c r="A71" s="83" t="s">
        <v>82</v>
      </c>
      <c r="B71" s="59" t="s">
        <v>64</v>
      </c>
      <c r="C71" s="77">
        <f>C72+C73+C74</f>
        <v>1885916.43</v>
      </c>
      <c r="D71" s="77">
        <f t="shared" si="15"/>
        <v>27720.959999999963</v>
      </c>
      <c r="E71" s="129">
        <f t="shared" si="16"/>
        <v>1.4698933398655403E-2</v>
      </c>
      <c r="F71" s="77">
        <f t="shared" ref="F71" si="19">F72+F73+F74</f>
        <v>1913637.39</v>
      </c>
    </row>
    <row r="72" spans="1:6" ht="25.5" x14ac:dyDescent="0.25">
      <c r="A72" s="83" t="s">
        <v>95</v>
      </c>
      <c r="B72" s="59" t="s">
        <v>75</v>
      </c>
      <c r="C72" s="60">
        <v>1792537</v>
      </c>
      <c r="D72" s="60">
        <f t="shared" si="15"/>
        <v>31035.939999999944</v>
      </c>
      <c r="E72" s="129">
        <f t="shared" si="16"/>
        <v>1.7313974551152887E-2</v>
      </c>
      <c r="F72" s="60">
        <v>1823572.94</v>
      </c>
    </row>
    <row r="73" spans="1:6" ht="25.5" x14ac:dyDescent="0.25">
      <c r="A73" s="83" t="s">
        <v>95</v>
      </c>
      <c r="B73" s="59" t="s">
        <v>76</v>
      </c>
      <c r="C73" s="60">
        <v>1737.45</v>
      </c>
      <c r="D73" s="60">
        <f t="shared" si="15"/>
        <v>0</v>
      </c>
      <c r="E73" s="129">
        <f t="shared" si="16"/>
        <v>0</v>
      </c>
      <c r="F73" s="60">
        <v>1737.45</v>
      </c>
    </row>
    <row r="74" spans="1:6" x14ac:dyDescent="0.25">
      <c r="A74" s="83" t="s">
        <v>83</v>
      </c>
      <c r="B74" s="59" t="s">
        <v>61</v>
      </c>
      <c r="C74" s="60">
        <v>91641.98</v>
      </c>
      <c r="D74" s="60">
        <f t="shared" si="15"/>
        <v>-3314.9799999999959</v>
      </c>
      <c r="E74" s="129">
        <f t="shared" si="16"/>
        <v>-3.6173159942637603E-2</v>
      </c>
      <c r="F74" s="60">
        <v>88327</v>
      </c>
    </row>
    <row r="75" spans="1:6" x14ac:dyDescent="0.25">
      <c r="A75" s="142" t="s">
        <v>89</v>
      </c>
      <c r="B75" s="98" t="s">
        <v>205</v>
      </c>
      <c r="C75" s="88">
        <f>C76</f>
        <v>845</v>
      </c>
      <c r="D75" s="88">
        <f t="shared" si="15"/>
        <v>-0.65999999999996817</v>
      </c>
      <c r="E75" s="129">
        <f t="shared" si="16"/>
        <v>-7.8106508875735873E-4</v>
      </c>
      <c r="F75" s="88">
        <f>F76</f>
        <v>844.34</v>
      </c>
    </row>
    <row r="76" spans="1:6" x14ac:dyDescent="0.25">
      <c r="A76" s="90" t="s">
        <v>215</v>
      </c>
      <c r="B76" s="59" t="s">
        <v>206</v>
      </c>
      <c r="C76" s="60">
        <v>845</v>
      </c>
      <c r="D76" s="60">
        <f t="shared" si="15"/>
        <v>-0.65999999999996817</v>
      </c>
      <c r="E76" s="129">
        <f t="shared" si="16"/>
        <v>-7.8106508875735873E-4</v>
      </c>
      <c r="F76" s="60">
        <v>844.34</v>
      </c>
    </row>
    <row r="77" spans="1:6" x14ac:dyDescent="0.25">
      <c r="A77" s="89" t="s">
        <v>84</v>
      </c>
      <c r="B77" s="59" t="s">
        <v>77</v>
      </c>
      <c r="C77" s="80">
        <f>C78</f>
        <v>76000</v>
      </c>
      <c r="D77" s="80">
        <f t="shared" si="15"/>
        <v>15750</v>
      </c>
      <c r="E77" s="129">
        <f t="shared" si="16"/>
        <v>0.20723684210526316</v>
      </c>
      <c r="F77" s="80">
        <f>F78</f>
        <v>91750</v>
      </c>
    </row>
    <row r="78" spans="1:6" x14ac:dyDescent="0.25">
      <c r="A78" s="89" t="s">
        <v>96</v>
      </c>
      <c r="B78" s="59" t="s">
        <v>204</v>
      </c>
      <c r="C78" s="60">
        <v>76000</v>
      </c>
      <c r="D78" s="60">
        <f t="shared" si="15"/>
        <v>15750</v>
      </c>
      <c r="E78" s="129">
        <f t="shared" si="16"/>
        <v>0.20723684210526316</v>
      </c>
      <c r="F78" s="60">
        <v>91750</v>
      </c>
    </row>
    <row r="79" spans="1:6" x14ac:dyDescent="0.25">
      <c r="A79" s="90" t="s">
        <v>85</v>
      </c>
      <c r="B79" s="59" t="s">
        <v>65</v>
      </c>
      <c r="C79" s="80">
        <v>4289.5200000000004</v>
      </c>
      <c r="D79" s="80">
        <f t="shared" si="15"/>
        <v>0</v>
      </c>
      <c r="E79" s="129">
        <f t="shared" si="16"/>
        <v>0</v>
      </c>
      <c r="F79" s="80">
        <v>4289.5200000000004</v>
      </c>
    </row>
    <row r="80" spans="1:6" x14ac:dyDescent="0.25">
      <c r="A80" s="90" t="s">
        <v>86</v>
      </c>
      <c r="B80" s="59" t="s">
        <v>87</v>
      </c>
      <c r="C80" s="80">
        <f>C81</f>
        <v>9845.5300000000007</v>
      </c>
      <c r="D80" s="80">
        <f t="shared" si="15"/>
        <v>0</v>
      </c>
      <c r="E80" s="129">
        <f t="shared" si="16"/>
        <v>0</v>
      </c>
      <c r="F80" s="80">
        <f t="shared" ref="F80" si="20">F81</f>
        <v>9845.5300000000007</v>
      </c>
    </row>
    <row r="81" spans="1:7" x14ac:dyDescent="0.25">
      <c r="A81" s="90" t="s">
        <v>97</v>
      </c>
      <c r="B81" s="59" t="s">
        <v>98</v>
      </c>
      <c r="C81" s="60">
        <v>9845.5300000000007</v>
      </c>
      <c r="D81" s="60">
        <f t="shared" si="15"/>
        <v>0</v>
      </c>
      <c r="E81" s="129">
        <f t="shared" si="16"/>
        <v>0</v>
      </c>
      <c r="F81" s="60">
        <v>9845.5300000000007</v>
      </c>
    </row>
    <row r="82" spans="1:7" x14ac:dyDescent="0.25">
      <c r="A82" s="86" t="s">
        <v>90</v>
      </c>
      <c r="B82" s="59" t="s">
        <v>66</v>
      </c>
      <c r="C82" s="80">
        <f>C84</f>
        <v>24750</v>
      </c>
      <c r="D82" s="80">
        <f t="shared" si="15"/>
        <v>4574.84</v>
      </c>
      <c r="E82" s="129">
        <f t="shared" si="16"/>
        <v>0.1848420202020202</v>
      </c>
      <c r="F82" s="80">
        <f>F84+F83</f>
        <v>29324.84</v>
      </c>
    </row>
    <row r="83" spans="1:7" ht="25.5" x14ac:dyDescent="0.25">
      <c r="A83" s="90" t="s">
        <v>99</v>
      </c>
      <c r="B83" s="59" t="s">
        <v>216</v>
      </c>
      <c r="C83" s="62">
        <v>0</v>
      </c>
      <c r="D83" s="62">
        <f t="shared" si="15"/>
        <v>4574.84</v>
      </c>
      <c r="E83" s="129" t="e">
        <f t="shared" si="16"/>
        <v>#DIV/0!</v>
      </c>
      <c r="F83" s="62">
        <v>4574.84</v>
      </c>
    </row>
    <row r="84" spans="1:7" ht="25.5" x14ac:dyDescent="0.25">
      <c r="A84" s="90" t="s">
        <v>99</v>
      </c>
      <c r="B84" s="59" t="s">
        <v>217</v>
      </c>
      <c r="C84" s="62">
        <v>24750</v>
      </c>
      <c r="D84" s="62">
        <v>0</v>
      </c>
      <c r="E84" s="129">
        <f t="shared" si="16"/>
        <v>0</v>
      </c>
      <c r="F84" s="62">
        <v>24750</v>
      </c>
    </row>
    <row r="85" spans="1:7" x14ac:dyDescent="0.25">
      <c r="A85" s="75">
        <v>6</v>
      </c>
      <c r="B85" s="58" t="s">
        <v>63</v>
      </c>
      <c r="C85" s="77">
        <f>C86</f>
        <v>4060</v>
      </c>
      <c r="D85" s="77">
        <f t="shared" si="15"/>
        <v>6530</v>
      </c>
      <c r="E85" s="129">
        <f t="shared" si="16"/>
        <v>1.6083743842364533</v>
      </c>
      <c r="F85" s="77">
        <f>F86</f>
        <v>10590</v>
      </c>
    </row>
    <row r="86" spans="1:7" x14ac:dyDescent="0.25">
      <c r="A86" s="86" t="s">
        <v>78</v>
      </c>
      <c r="B86" s="59" t="s">
        <v>63</v>
      </c>
      <c r="C86" s="62">
        <v>4060</v>
      </c>
      <c r="D86" s="62">
        <f t="shared" si="15"/>
        <v>6530</v>
      </c>
      <c r="E86" s="129">
        <f t="shared" si="16"/>
        <v>1.6083743842364533</v>
      </c>
      <c r="F86" s="62">
        <v>10590</v>
      </c>
    </row>
    <row r="87" spans="1:7" ht="25.5" x14ac:dyDescent="0.25">
      <c r="A87" s="75">
        <v>7</v>
      </c>
      <c r="B87" s="98" t="s">
        <v>91</v>
      </c>
      <c r="C87" s="82">
        <v>0</v>
      </c>
      <c r="D87" s="82">
        <f t="shared" si="15"/>
        <v>0</v>
      </c>
      <c r="E87" s="129">
        <v>0</v>
      </c>
      <c r="F87" s="82">
        <v>0</v>
      </c>
    </row>
    <row r="88" spans="1:7" ht="25.5" x14ac:dyDescent="0.25">
      <c r="A88" s="73" t="s">
        <v>88</v>
      </c>
      <c r="B88" s="99" t="s">
        <v>91</v>
      </c>
      <c r="C88" s="60">
        <v>0</v>
      </c>
      <c r="D88" s="60">
        <f t="shared" si="15"/>
        <v>0</v>
      </c>
      <c r="E88" s="129">
        <v>0</v>
      </c>
      <c r="F88" s="93">
        <v>0</v>
      </c>
      <c r="G88" s="94"/>
    </row>
    <row r="89" spans="1:7" x14ac:dyDescent="0.25">
      <c r="A89" s="49"/>
      <c r="B89" s="53"/>
      <c r="C89" s="53"/>
      <c r="D89" s="92"/>
      <c r="E89" s="140"/>
      <c r="F89" s="53"/>
      <c r="G89" s="94"/>
    </row>
    <row r="91" spans="1:7" ht="15.75" x14ac:dyDescent="0.25">
      <c r="B91" s="241" t="s">
        <v>40</v>
      </c>
      <c r="C91" s="241"/>
      <c r="D91" s="241"/>
      <c r="E91" s="241"/>
      <c r="F91" s="241"/>
    </row>
    <row r="92" spans="1:7" ht="18.75" x14ac:dyDescent="0.25">
      <c r="B92" s="26"/>
      <c r="C92" s="26"/>
      <c r="D92" s="26"/>
      <c r="E92" s="127"/>
      <c r="F92" s="26"/>
    </row>
    <row r="93" spans="1:7" ht="25.5" x14ac:dyDescent="0.25">
      <c r="A93" s="31" t="s">
        <v>37</v>
      </c>
      <c r="B93" s="32" t="s">
        <v>21</v>
      </c>
      <c r="C93" s="31" t="s">
        <v>54</v>
      </c>
      <c r="D93" s="31" t="s">
        <v>201</v>
      </c>
      <c r="E93" s="128" t="s">
        <v>202</v>
      </c>
      <c r="F93" s="31" t="s">
        <v>207</v>
      </c>
    </row>
    <row r="94" spans="1:7" x14ac:dyDescent="0.25">
      <c r="A94" s="33">
        <v>1</v>
      </c>
      <c r="B94" s="33">
        <v>2</v>
      </c>
      <c r="C94" s="33">
        <v>3</v>
      </c>
      <c r="D94" s="33">
        <v>4</v>
      </c>
      <c r="E94" s="33">
        <v>5</v>
      </c>
      <c r="F94" s="33">
        <v>6</v>
      </c>
    </row>
    <row r="95" spans="1:7" x14ac:dyDescent="0.25">
      <c r="A95" s="76" t="s">
        <v>101</v>
      </c>
      <c r="B95" s="35" t="s">
        <v>30</v>
      </c>
      <c r="C95" s="67">
        <f>C96</f>
        <v>2098463.6800000002</v>
      </c>
      <c r="D95" s="88">
        <f t="shared" ref="D95:D98" si="21">F95-C95</f>
        <v>63085.089999999851</v>
      </c>
      <c r="E95" s="141">
        <f>D95/C95</f>
        <v>3.006251220893175E-2</v>
      </c>
      <c r="F95" s="67">
        <f t="shared" ref="F95" si="22">F96</f>
        <v>2161548.77</v>
      </c>
    </row>
    <row r="96" spans="1:7" x14ac:dyDescent="0.25">
      <c r="A96" s="85" t="s">
        <v>67</v>
      </c>
      <c r="B96" s="98" t="s">
        <v>74</v>
      </c>
      <c r="C96" s="67">
        <f>C97+C98+C99</f>
        <v>2098463.6800000002</v>
      </c>
      <c r="D96" s="88">
        <f t="shared" si="21"/>
        <v>63085.089999999851</v>
      </c>
      <c r="E96" s="141">
        <f t="shared" ref="E96:E99" si="23">D96/C96</f>
        <v>3.006251220893175E-2</v>
      </c>
      <c r="F96" s="67">
        <f t="shared" ref="F96" si="24">F97+F98+F99</f>
        <v>2161548.77</v>
      </c>
    </row>
    <row r="97" spans="1:6" x14ac:dyDescent="0.25">
      <c r="A97" s="85" t="s">
        <v>68</v>
      </c>
      <c r="B97" s="102" t="s">
        <v>73</v>
      </c>
      <c r="C97" s="60">
        <v>2059583.98</v>
      </c>
      <c r="D97" s="60">
        <f t="shared" si="21"/>
        <v>57885.100000000093</v>
      </c>
      <c r="E97" s="141">
        <f t="shared" si="23"/>
        <v>2.810523900074232E-2</v>
      </c>
      <c r="F97" s="60">
        <v>2117469.08</v>
      </c>
    </row>
    <row r="98" spans="1:6" x14ac:dyDescent="0.25">
      <c r="A98" s="89" t="s">
        <v>69</v>
      </c>
      <c r="B98" s="103" t="s">
        <v>72</v>
      </c>
      <c r="C98" s="60">
        <v>50</v>
      </c>
      <c r="D98" s="60">
        <f t="shared" si="21"/>
        <v>3060</v>
      </c>
      <c r="E98" s="141">
        <f t="shared" si="23"/>
        <v>61.2</v>
      </c>
      <c r="F98" s="60">
        <v>3110</v>
      </c>
    </row>
    <row r="99" spans="1:6" x14ac:dyDescent="0.25">
      <c r="A99" s="89" t="s">
        <v>70</v>
      </c>
      <c r="B99" s="38" t="s">
        <v>71</v>
      </c>
      <c r="C99" s="60">
        <v>38829.699999999997</v>
      </c>
      <c r="D99" s="60">
        <f>F99-C99</f>
        <v>2139.9900000000052</v>
      </c>
      <c r="E99" s="141">
        <f t="shared" si="23"/>
        <v>5.5112195046575309E-2</v>
      </c>
      <c r="F99" s="60">
        <v>40969.69</v>
      </c>
    </row>
    <row r="100" spans="1:6" x14ac:dyDescent="0.25">
      <c r="A100" s="51"/>
      <c r="B100" s="42"/>
      <c r="C100" s="36"/>
      <c r="D100" s="36"/>
      <c r="E100" s="141" t="s">
        <v>101</v>
      </c>
      <c r="F100" s="36"/>
    </row>
  </sheetData>
  <mergeCells count="4">
    <mergeCell ref="B91:F91"/>
    <mergeCell ref="A2:F2"/>
    <mergeCell ref="A4:F4"/>
    <mergeCell ref="A32:F32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0" max="6" man="1"/>
    <brk id="8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workbookViewId="0">
      <selection activeCell="A4" sqref="A4:F4"/>
    </sheetView>
  </sheetViews>
  <sheetFormatPr defaultColWidth="8.85546875" defaultRowHeight="15" x14ac:dyDescent="0.25"/>
  <cols>
    <col min="1" max="1" width="7.85546875" style="27" bestFit="1" customWidth="1"/>
    <col min="2" max="2" width="44.7109375" style="27" customWidth="1"/>
    <col min="3" max="3" width="19.42578125" style="27" customWidth="1"/>
    <col min="4" max="4" width="26" style="27" customWidth="1"/>
    <col min="5" max="5" width="22.42578125" style="27" customWidth="1"/>
    <col min="6" max="7" width="19.42578125" style="27" customWidth="1"/>
    <col min="8" max="9" width="25.28515625" style="27" customWidth="1"/>
    <col min="10" max="16384" width="8.85546875" style="27"/>
  </cols>
  <sheetData>
    <row r="1" spans="1:9" ht="18.75" x14ac:dyDescent="0.25">
      <c r="A1" s="52"/>
      <c r="B1" s="26"/>
      <c r="C1" s="26"/>
      <c r="D1" s="26"/>
      <c r="E1" s="26"/>
      <c r="F1" s="26"/>
      <c r="G1" s="26"/>
      <c r="H1" s="26"/>
      <c r="I1" s="26"/>
    </row>
    <row r="2" spans="1:9" ht="15.6" customHeight="1" x14ac:dyDescent="0.25">
      <c r="A2" s="50"/>
      <c r="B2" s="29"/>
    </row>
    <row r="3" spans="1:9" ht="18.75" x14ac:dyDescent="0.25">
      <c r="A3" s="26"/>
      <c r="B3" s="26"/>
      <c r="C3" s="26"/>
      <c r="D3" s="26"/>
      <c r="E3" s="26"/>
      <c r="F3" s="26"/>
      <c r="G3" s="26"/>
      <c r="H3" s="28"/>
      <c r="I3" s="28"/>
    </row>
    <row r="4" spans="1:9" ht="15.6" customHeight="1" x14ac:dyDescent="0.25">
      <c r="A4" s="241" t="s">
        <v>41</v>
      </c>
      <c r="B4" s="241"/>
      <c r="C4" s="241"/>
      <c r="D4" s="241"/>
      <c r="E4" s="241"/>
      <c r="F4" s="241"/>
      <c r="G4" s="50"/>
      <c r="H4" s="30"/>
      <c r="I4" s="30"/>
    </row>
    <row r="5" spans="1:9" ht="18.75" x14ac:dyDescent="0.25">
      <c r="A5" s="26"/>
      <c r="B5" s="26"/>
      <c r="C5" s="26"/>
      <c r="D5" s="26"/>
      <c r="E5" s="26"/>
      <c r="F5" s="26"/>
      <c r="G5" s="26"/>
      <c r="H5" s="28"/>
      <c r="I5" s="28"/>
    </row>
    <row r="6" spans="1:9" ht="25.5" x14ac:dyDescent="0.25">
      <c r="A6" s="31" t="s">
        <v>37</v>
      </c>
      <c r="B6" s="32" t="s">
        <v>21</v>
      </c>
      <c r="C6" s="31" t="s">
        <v>54</v>
      </c>
      <c r="D6" s="31" t="s">
        <v>201</v>
      </c>
      <c r="E6" s="128" t="s">
        <v>202</v>
      </c>
      <c r="F6" s="31" t="s">
        <v>207</v>
      </c>
    </row>
    <row r="7" spans="1:9" s="34" customFormat="1" ht="11.25" x14ac:dyDescent="0.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</row>
    <row r="8" spans="1:9" x14ac:dyDescent="0.25">
      <c r="A8" s="35">
        <v>8</v>
      </c>
      <c r="B8" s="35" t="s">
        <v>42</v>
      </c>
      <c r="C8" s="36"/>
      <c r="D8" s="36"/>
      <c r="E8" s="36"/>
      <c r="F8" s="36"/>
    </row>
    <row r="9" spans="1:9" x14ac:dyDescent="0.25">
      <c r="A9" s="48">
        <v>84</v>
      </c>
      <c r="B9" s="37" t="s">
        <v>43</v>
      </c>
      <c r="C9" s="36"/>
      <c r="D9" s="36"/>
      <c r="E9" s="36"/>
      <c r="F9" s="36"/>
    </row>
    <row r="10" spans="1:9" x14ac:dyDescent="0.25">
      <c r="A10" s="48" t="s">
        <v>27</v>
      </c>
      <c r="B10" s="41"/>
      <c r="C10" s="36"/>
      <c r="D10" s="36"/>
      <c r="E10" s="36"/>
      <c r="F10" s="36"/>
    </row>
    <row r="11" spans="1:9" x14ac:dyDescent="0.25">
      <c r="A11" s="35">
        <v>5</v>
      </c>
      <c r="B11" s="44" t="s">
        <v>44</v>
      </c>
      <c r="C11" s="36"/>
      <c r="D11" s="36"/>
      <c r="E11" s="36"/>
      <c r="F11" s="36"/>
    </row>
    <row r="12" spans="1:9" x14ac:dyDescent="0.25">
      <c r="A12" s="48">
        <v>54</v>
      </c>
      <c r="B12" s="45" t="s">
        <v>45</v>
      </c>
      <c r="C12" s="36"/>
      <c r="D12" s="36"/>
      <c r="E12" s="36"/>
      <c r="F12" s="36"/>
    </row>
    <row r="13" spans="1:9" x14ac:dyDescent="0.25">
      <c r="A13" s="48" t="s">
        <v>27</v>
      </c>
      <c r="B13" s="44"/>
      <c r="C13" s="36"/>
      <c r="D13" s="36"/>
      <c r="E13" s="36"/>
      <c r="F13" s="36"/>
    </row>
    <row r="16" spans="1:9" ht="15.75" x14ac:dyDescent="0.25">
      <c r="B16" s="241" t="s">
        <v>46</v>
      </c>
      <c r="C16" s="241"/>
      <c r="D16" s="241"/>
      <c r="E16" s="241"/>
      <c r="F16" s="241"/>
    </row>
    <row r="17" spans="1:6" ht="18.75" x14ac:dyDescent="0.25">
      <c r="B17" s="26"/>
      <c r="C17" s="26"/>
      <c r="D17" s="26"/>
      <c r="E17" s="26"/>
      <c r="F17" s="26"/>
    </row>
    <row r="18" spans="1:6" ht="25.5" x14ac:dyDescent="0.25">
      <c r="A18" s="31" t="s">
        <v>37</v>
      </c>
      <c r="B18" s="32" t="s">
        <v>21</v>
      </c>
      <c r="C18" s="31" t="s">
        <v>54</v>
      </c>
      <c r="D18" s="31" t="s">
        <v>201</v>
      </c>
      <c r="E18" s="128" t="s">
        <v>202</v>
      </c>
      <c r="F18" s="31" t="s">
        <v>207</v>
      </c>
    </row>
    <row r="19" spans="1:6" ht="10.15" customHeight="1" x14ac:dyDescent="0.25">
      <c r="A19" s="33">
        <v>1</v>
      </c>
      <c r="B19" s="33">
        <v>2</v>
      </c>
      <c r="C19" s="33">
        <v>3</v>
      </c>
      <c r="D19" s="33">
        <v>4</v>
      </c>
      <c r="E19" s="33">
        <v>5</v>
      </c>
      <c r="F19" s="33">
        <v>6</v>
      </c>
    </row>
    <row r="20" spans="1:6" x14ac:dyDescent="0.25">
      <c r="A20" s="35">
        <v>8</v>
      </c>
      <c r="B20" s="35" t="s">
        <v>50</v>
      </c>
      <c r="C20" s="36"/>
      <c r="D20" s="36"/>
      <c r="E20" s="36"/>
      <c r="F20" s="36"/>
    </row>
    <row r="21" spans="1:6" x14ac:dyDescent="0.25">
      <c r="A21" s="48">
        <v>81</v>
      </c>
      <c r="B21" s="37" t="s">
        <v>51</v>
      </c>
      <c r="C21" s="36"/>
      <c r="D21" s="36"/>
      <c r="E21" s="36"/>
      <c r="F21" s="36"/>
    </row>
    <row r="22" spans="1:6" x14ac:dyDescent="0.25">
      <c r="A22" s="56" t="s">
        <v>27</v>
      </c>
      <c r="B22" s="37"/>
      <c r="C22" s="53"/>
      <c r="D22" s="53"/>
      <c r="E22" s="53"/>
      <c r="F22" s="53"/>
    </row>
    <row r="23" spans="1:6" x14ac:dyDescent="0.25">
      <c r="A23" s="53"/>
      <c r="B23" s="47"/>
      <c r="C23" s="53"/>
      <c r="D23" s="53"/>
      <c r="E23" s="53"/>
      <c r="F23" s="53"/>
    </row>
    <row r="24" spans="1:6" x14ac:dyDescent="0.25">
      <c r="A24" s="53"/>
      <c r="B24" s="35" t="s">
        <v>47</v>
      </c>
      <c r="C24" s="53"/>
      <c r="D24" s="53"/>
      <c r="E24" s="53"/>
      <c r="F24" s="53"/>
    </row>
    <row r="25" spans="1:6" x14ac:dyDescent="0.25">
      <c r="A25" s="35">
        <v>1</v>
      </c>
      <c r="B25" s="35" t="s">
        <v>38</v>
      </c>
      <c r="C25" s="36"/>
      <c r="D25" s="36"/>
      <c r="E25" s="36"/>
      <c r="F25" s="36"/>
    </row>
    <row r="26" spans="1:6" x14ac:dyDescent="0.25">
      <c r="A26" s="48">
        <v>11</v>
      </c>
      <c r="B26" s="37" t="s">
        <v>38</v>
      </c>
      <c r="C26" s="36"/>
      <c r="D26" s="36"/>
      <c r="E26" s="36"/>
      <c r="F26" s="36"/>
    </row>
    <row r="27" spans="1:6" x14ac:dyDescent="0.25">
      <c r="A27" s="56" t="s">
        <v>27</v>
      </c>
      <c r="B27" s="46"/>
      <c r="C27" s="53"/>
      <c r="D27" s="53"/>
      <c r="E27" s="53"/>
      <c r="F27" s="53"/>
    </row>
    <row r="28" spans="1:6" x14ac:dyDescent="0.25">
      <c r="A28" s="35">
        <v>3</v>
      </c>
      <c r="B28" s="35" t="s">
        <v>39</v>
      </c>
      <c r="C28" s="36"/>
      <c r="D28" s="36"/>
      <c r="E28" s="36"/>
      <c r="F28" s="36"/>
    </row>
    <row r="29" spans="1:6" x14ac:dyDescent="0.25">
      <c r="A29" s="48">
        <v>31</v>
      </c>
      <c r="B29" s="37" t="s">
        <v>39</v>
      </c>
      <c r="C29" s="36"/>
      <c r="D29" s="36"/>
      <c r="E29" s="36"/>
      <c r="F29" s="36"/>
    </row>
    <row r="30" spans="1:6" x14ac:dyDescent="0.25">
      <c r="A30" s="35">
        <v>4</v>
      </c>
      <c r="B30" s="35" t="s">
        <v>49</v>
      </c>
      <c r="C30" s="36"/>
      <c r="D30" s="36"/>
      <c r="E30" s="36"/>
      <c r="F30" s="36"/>
    </row>
    <row r="31" spans="1:6" x14ac:dyDescent="0.25">
      <c r="A31" s="48">
        <v>43</v>
      </c>
      <c r="B31" s="37" t="s">
        <v>48</v>
      </c>
      <c r="C31" s="36"/>
      <c r="D31" s="36"/>
      <c r="E31" s="36"/>
      <c r="F31" s="36"/>
    </row>
    <row r="32" spans="1:6" x14ac:dyDescent="0.25">
      <c r="A32" s="48" t="s">
        <v>27</v>
      </c>
      <c r="B32" s="37"/>
      <c r="C32" s="36"/>
      <c r="D32" s="36"/>
      <c r="E32" s="36"/>
      <c r="F32" s="36"/>
    </row>
  </sheetData>
  <mergeCells count="2">
    <mergeCell ref="B16:F16"/>
    <mergeCell ref="A4:F4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F271-54B7-4637-9871-30158A08713F}">
  <dimension ref="A1:Q185"/>
  <sheetViews>
    <sheetView topLeftCell="B1" zoomScale="106" zoomScaleNormal="106" workbookViewId="0">
      <selection activeCell="B2" sqref="B2:L2"/>
    </sheetView>
  </sheetViews>
  <sheetFormatPr defaultRowHeight="15" x14ac:dyDescent="0.25"/>
  <cols>
    <col min="1" max="1" width="6.28515625" hidden="1" customWidth="1"/>
    <col min="2" max="2" width="20.28515625" customWidth="1"/>
    <col min="7" max="7" width="24.42578125" customWidth="1"/>
    <col min="8" max="8" width="17.7109375" customWidth="1"/>
    <col min="9" max="9" width="0.140625" customWidth="1"/>
    <col min="10" max="10" width="29.85546875" customWidth="1"/>
    <col min="11" max="11" width="25.140625" customWidth="1"/>
    <col min="12" max="12" width="24.140625" customWidth="1"/>
    <col min="16" max="16" width="9.140625" customWidth="1"/>
  </cols>
  <sheetData>
    <row r="1" spans="1:16" ht="9.75" customHeight="1" x14ac:dyDescent="0.25">
      <c r="A1" s="144" t="s">
        <v>101</v>
      </c>
      <c r="M1" s="242"/>
    </row>
    <row r="2" spans="1:16" ht="26.25" customHeight="1" x14ac:dyDescent="0.25">
      <c r="B2" s="254" t="s">
        <v>102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42"/>
    </row>
    <row r="3" spans="1:16" ht="10.5" customHeight="1" thickBot="1" x14ac:dyDescent="0.35">
      <c r="A3" s="145" t="s">
        <v>101</v>
      </c>
      <c r="G3" s="204"/>
    </row>
    <row r="4" spans="1:16" ht="23.25" customHeight="1" thickBot="1" x14ac:dyDescent="0.3">
      <c r="A4" s="108" t="s">
        <v>101</v>
      </c>
      <c r="B4" s="146" t="s">
        <v>103</v>
      </c>
      <c r="C4" s="243" t="s">
        <v>104</v>
      </c>
      <c r="D4" s="244"/>
      <c r="E4" s="244"/>
      <c r="F4" s="244"/>
      <c r="G4" s="245"/>
      <c r="H4" s="147" t="s">
        <v>105</v>
      </c>
      <c r="I4" s="243" t="s">
        <v>208</v>
      </c>
      <c r="J4" s="246"/>
      <c r="K4" s="146" t="s">
        <v>210</v>
      </c>
      <c r="L4" s="148" t="s">
        <v>209</v>
      </c>
      <c r="M4" s="143" t="s">
        <v>101</v>
      </c>
      <c r="N4" s="143"/>
      <c r="P4" s="107"/>
    </row>
    <row r="5" spans="1:16" ht="19.5" customHeight="1" x14ac:dyDescent="0.25">
      <c r="A5" s="105"/>
      <c r="B5" s="149"/>
      <c r="C5" s="261" t="s">
        <v>106</v>
      </c>
      <c r="D5" s="262"/>
      <c r="E5" s="262"/>
      <c r="F5" s="262"/>
      <c r="G5" s="262"/>
      <c r="H5" s="150">
        <f>H6</f>
        <v>2098463.6800000002</v>
      </c>
      <c r="I5" s="263">
        <f>L5-H5</f>
        <v>63085.089999999851</v>
      </c>
      <c r="J5" s="264"/>
      <c r="K5" s="152">
        <f>I5/H5</f>
        <v>3.006251220893175E-2</v>
      </c>
      <c r="L5" s="151">
        <f>L11</f>
        <v>2161548.77</v>
      </c>
      <c r="M5" s="143"/>
      <c r="N5" s="143"/>
    </row>
    <row r="6" spans="1:16" ht="15" customHeight="1" x14ac:dyDescent="0.25">
      <c r="A6" s="104"/>
      <c r="B6" s="153" t="s">
        <v>107</v>
      </c>
      <c r="C6" s="153" t="s">
        <v>108</v>
      </c>
      <c r="D6" s="154"/>
      <c r="E6" s="154"/>
      <c r="F6" s="154"/>
      <c r="G6" s="154"/>
      <c r="H6" s="155">
        <f>H7+H11</f>
        <v>2098463.6800000002</v>
      </c>
      <c r="I6" s="155">
        <f t="shared" ref="I6:I61" si="0">L6-H6</f>
        <v>63085.089999999851</v>
      </c>
      <c r="J6" s="155">
        <v>63085.09</v>
      </c>
      <c r="K6" s="156">
        <f t="shared" ref="K6:K61" si="1">I6/H6</f>
        <v>3.006251220893175E-2</v>
      </c>
      <c r="L6" s="155">
        <v>2161548.77</v>
      </c>
    </row>
    <row r="7" spans="1:16" x14ac:dyDescent="0.25">
      <c r="A7" s="104"/>
      <c r="B7" s="153" t="s">
        <v>195</v>
      </c>
      <c r="C7" s="157" t="s">
        <v>108</v>
      </c>
      <c r="D7" s="158"/>
      <c r="E7" s="158"/>
      <c r="F7" s="158"/>
      <c r="G7" s="159"/>
      <c r="H7" s="155">
        <v>60</v>
      </c>
      <c r="I7" s="155">
        <f t="shared" si="0"/>
        <v>-60</v>
      </c>
      <c r="J7" s="155">
        <v>-60</v>
      </c>
      <c r="K7" s="156">
        <f t="shared" si="1"/>
        <v>-1</v>
      </c>
      <c r="L7" s="155">
        <v>0</v>
      </c>
    </row>
    <row r="8" spans="1:16" ht="24" customHeight="1" x14ac:dyDescent="0.25">
      <c r="A8" s="104"/>
      <c r="B8" s="160" t="s">
        <v>196</v>
      </c>
      <c r="C8" s="250" t="s">
        <v>111</v>
      </c>
      <c r="D8" s="251"/>
      <c r="E8" s="251"/>
      <c r="F8" s="251"/>
      <c r="G8" s="251"/>
      <c r="H8" s="155">
        <v>60</v>
      </c>
      <c r="I8" s="155">
        <f t="shared" si="0"/>
        <v>-60</v>
      </c>
      <c r="J8" s="161">
        <v>-60</v>
      </c>
      <c r="K8" s="162">
        <f t="shared" si="1"/>
        <v>-1</v>
      </c>
      <c r="L8" s="155">
        <v>0</v>
      </c>
    </row>
    <row r="9" spans="1:16" ht="15" customHeight="1" x14ac:dyDescent="0.25">
      <c r="A9" s="104"/>
      <c r="B9" s="163" t="s">
        <v>112</v>
      </c>
      <c r="C9" s="164" t="s">
        <v>113</v>
      </c>
      <c r="D9" s="165"/>
      <c r="E9" s="165"/>
      <c r="F9" s="165"/>
      <c r="G9" s="166"/>
      <c r="H9" s="167">
        <v>60</v>
      </c>
      <c r="I9" s="167">
        <f t="shared" si="0"/>
        <v>-60</v>
      </c>
      <c r="J9" s="167">
        <v>-60</v>
      </c>
      <c r="K9" s="168">
        <f t="shared" si="1"/>
        <v>-1</v>
      </c>
      <c r="L9" s="167">
        <v>0</v>
      </c>
    </row>
    <row r="10" spans="1:16" x14ac:dyDescent="0.25">
      <c r="A10" s="104"/>
      <c r="B10" s="169" t="s">
        <v>114</v>
      </c>
      <c r="C10" s="247" t="s">
        <v>113</v>
      </c>
      <c r="D10" s="248"/>
      <c r="E10" s="248"/>
      <c r="F10" s="248"/>
      <c r="G10" s="249"/>
      <c r="H10" s="167">
        <v>60</v>
      </c>
      <c r="I10" s="167">
        <f t="shared" si="0"/>
        <v>-60</v>
      </c>
      <c r="J10" s="167">
        <v>-60</v>
      </c>
      <c r="K10" s="170">
        <f t="shared" si="1"/>
        <v>-1</v>
      </c>
      <c r="L10" s="167">
        <v>0</v>
      </c>
    </row>
    <row r="11" spans="1:16" x14ac:dyDescent="0.25">
      <c r="A11" s="104"/>
      <c r="B11" s="160" t="s">
        <v>109</v>
      </c>
      <c r="C11" s="250" t="s">
        <v>110</v>
      </c>
      <c r="D11" s="251"/>
      <c r="E11" s="251"/>
      <c r="F11" s="251"/>
      <c r="G11" s="251"/>
      <c r="H11" s="171">
        <v>2098403.6800000002</v>
      </c>
      <c r="I11" s="257">
        <f t="shared" si="0"/>
        <v>63145.089999999851</v>
      </c>
      <c r="J11" s="258"/>
      <c r="K11" s="173">
        <f t="shared" si="1"/>
        <v>3.0091964954998482E-2</v>
      </c>
      <c r="L11" s="172">
        <f>L12</f>
        <v>2161548.77</v>
      </c>
    </row>
    <row r="12" spans="1:16" ht="26.25" customHeight="1" x14ac:dyDescent="0.25">
      <c r="A12" s="104"/>
      <c r="B12" s="160" t="s">
        <v>196</v>
      </c>
      <c r="C12" s="250" t="s">
        <v>111</v>
      </c>
      <c r="D12" s="251"/>
      <c r="E12" s="251"/>
      <c r="F12" s="251"/>
      <c r="G12" s="251"/>
      <c r="H12" s="155">
        <f>H13+H15+H17+H34+H19</f>
        <v>2098403.6800000002</v>
      </c>
      <c r="I12" s="259">
        <f t="shared" si="0"/>
        <v>63145.089999999851</v>
      </c>
      <c r="J12" s="260"/>
      <c r="K12" s="162">
        <f t="shared" si="1"/>
        <v>3.0091964954998482E-2</v>
      </c>
      <c r="L12" s="174">
        <f>L13+L15+L17+M16+L34+L19</f>
        <v>2161548.77</v>
      </c>
    </row>
    <row r="13" spans="1:16" x14ac:dyDescent="0.25">
      <c r="A13" s="104"/>
      <c r="B13" s="163" t="s">
        <v>112</v>
      </c>
      <c r="C13" s="255" t="s">
        <v>113</v>
      </c>
      <c r="D13" s="256"/>
      <c r="E13" s="256"/>
      <c r="F13" s="256"/>
      <c r="G13" s="256"/>
      <c r="H13" s="167">
        <v>22947.200000000001</v>
      </c>
      <c r="I13" s="252">
        <f t="shared" si="0"/>
        <v>685.14999999999782</v>
      </c>
      <c r="J13" s="253"/>
      <c r="K13" s="170">
        <f t="shared" si="1"/>
        <v>2.9857673267326638E-2</v>
      </c>
      <c r="L13" s="175">
        <v>23632.35</v>
      </c>
    </row>
    <row r="14" spans="1:16" x14ac:dyDescent="0.25">
      <c r="A14" s="104"/>
      <c r="B14" s="163" t="s">
        <v>114</v>
      </c>
      <c r="C14" s="255" t="s">
        <v>113</v>
      </c>
      <c r="D14" s="256"/>
      <c r="E14" s="256"/>
      <c r="F14" s="256"/>
      <c r="G14" s="256"/>
      <c r="H14" s="167">
        <v>22947.200000000001</v>
      </c>
      <c r="I14" s="252">
        <f t="shared" si="0"/>
        <v>685.14999999999782</v>
      </c>
      <c r="J14" s="253"/>
      <c r="K14" s="170">
        <f t="shared" si="1"/>
        <v>2.9857673267326638E-2</v>
      </c>
      <c r="L14" s="175">
        <v>23632.35</v>
      </c>
      <c r="O14" t="s">
        <v>101</v>
      </c>
    </row>
    <row r="15" spans="1:16" x14ac:dyDescent="0.25">
      <c r="A15" s="104"/>
      <c r="B15" s="163" t="s">
        <v>116</v>
      </c>
      <c r="C15" s="255" t="s">
        <v>117</v>
      </c>
      <c r="D15" s="256"/>
      <c r="E15" s="256"/>
      <c r="F15" s="256"/>
      <c r="G15" s="256"/>
      <c r="H15" s="167">
        <v>6750</v>
      </c>
      <c r="I15" s="252">
        <f t="shared" si="0"/>
        <v>1147.4399999999996</v>
      </c>
      <c r="J15" s="253"/>
      <c r="K15" s="170">
        <f t="shared" si="1"/>
        <v>0.16999111111111107</v>
      </c>
      <c r="L15" s="175">
        <v>7897.44</v>
      </c>
    </row>
    <row r="16" spans="1:16" x14ac:dyDescent="0.25">
      <c r="A16" s="104"/>
      <c r="B16" s="163" t="s">
        <v>118</v>
      </c>
      <c r="C16" s="255" t="s">
        <v>117</v>
      </c>
      <c r="D16" s="256"/>
      <c r="E16" s="256"/>
      <c r="F16" s="256"/>
      <c r="G16" s="256"/>
      <c r="H16" s="167">
        <v>6750</v>
      </c>
      <c r="I16" s="252">
        <f t="shared" si="0"/>
        <v>1147.4399999999996</v>
      </c>
      <c r="J16" s="253"/>
      <c r="K16" s="170">
        <f t="shared" si="1"/>
        <v>0.16999111111111107</v>
      </c>
      <c r="L16" s="175">
        <v>7897.44</v>
      </c>
    </row>
    <row r="17" spans="1:17" x14ac:dyDescent="0.25">
      <c r="A17" s="104"/>
      <c r="B17" s="163" t="s">
        <v>119</v>
      </c>
      <c r="C17" s="255" t="s">
        <v>120</v>
      </c>
      <c r="D17" s="256"/>
      <c r="E17" s="256"/>
      <c r="F17" s="256"/>
      <c r="G17" s="256"/>
      <c r="H17" s="167">
        <v>63000</v>
      </c>
      <c r="I17" s="252">
        <f t="shared" si="0"/>
        <v>6737.3600000000006</v>
      </c>
      <c r="J17" s="253"/>
      <c r="K17" s="170">
        <f t="shared" si="1"/>
        <v>0.10694222222222223</v>
      </c>
      <c r="L17" s="175">
        <v>69737.36</v>
      </c>
    </row>
    <row r="18" spans="1:17" x14ac:dyDescent="0.25">
      <c r="A18" s="104"/>
      <c r="B18" s="163" t="s">
        <v>121</v>
      </c>
      <c r="C18" s="255" t="s">
        <v>120</v>
      </c>
      <c r="D18" s="256"/>
      <c r="E18" s="256"/>
      <c r="F18" s="256"/>
      <c r="G18" s="256"/>
      <c r="H18" s="167">
        <v>63000</v>
      </c>
      <c r="I18" s="252">
        <f t="shared" si="0"/>
        <v>6737.3600000000006</v>
      </c>
      <c r="J18" s="253"/>
      <c r="K18" s="170">
        <f t="shared" si="1"/>
        <v>0.10694222222222223</v>
      </c>
      <c r="L18" s="175">
        <v>69737.36</v>
      </c>
    </row>
    <row r="19" spans="1:17" x14ac:dyDescent="0.25">
      <c r="A19" s="104"/>
      <c r="B19" s="163" t="s">
        <v>122</v>
      </c>
      <c r="C19" s="255" t="s">
        <v>123</v>
      </c>
      <c r="D19" s="256"/>
      <c r="E19" s="256"/>
      <c r="F19" s="256"/>
      <c r="G19" s="256"/>
      <c r="H19" s="167">
        <f>H20+H25+H26+H28+H29+H31</f>
        <v>2001646.48</v>
      </c>
      <c r="I19" s="252">
        <f t="shared" si="0"/>
        <v>48045.14000000013</v>
      </c>
      <c r="J19" s="253"/>
      <c r="K19" s="170">
        <f t="shared" si="1"/>
        <v>2.4002809926755964E-2</v>
      </c>
      <c r="L19" s="175">
        <f>L20+L25+L26+L28+L29+L31</f>
        <v>2049691.62</v>
      </c>
    </row>
    <row r="20" spans="1:17" x14ac:dyDescent="0.25">
      <c r="A20" s="104"/>
      <c r="B20" s="163" t="s">
        <v>124</v>
      </c>
      <c r="C20" s="255" t="s">
        <v>125</v>
      </c>
      <c r="D20" s="256"/>
      <c r="E20" s="256"/>
      <c r="F20" s="256"/>
      <c r="G20" s="256"/>
      <c r="H20" s="167">
        <f>H21+H22+H23</f>
        <v>1885916.43</v>
      </c>
      <c r="I20" s="252">
        <f t="shared" si="0"/>
        <v>27720.959999999963</v>
      </c>
      <c r="J20" s="253"/>
      <c r="K20" s="170">
        <f t="shared" si="1"/>
        <v>1.4698933398655403E-2</v>
      </c>
      <c r="L20" s="175">
        <f>L21+L22+L23</f>
        <v>1913637.39</v>
      </c>
    </row>
    <row r="21" spans="1:17" x14ac:dyDescent="0.25">
      <c r="A21" s="104"/>
      <c r="B21" s="163" t="s">
        <v>126</v>
      </c>
      <c r="C21" s="255" t="s">
        <v>127</v>
      </c>
      <c r="D21" s="256"/>
      <c r="E21" s="256"/>
      <c r="F21" s="256"/>
      <c r="G21" s="256"/>
      <c r="H21" s="167">
        <v>1792537</v>
      </c>
      <c r="I21" s="252">
        <f t="shared" si="0"/>
        <v>31035.939999999944</v>
      </c>
      <c r="J21" s="253"/>
      <c r="K21" s="170">
        <f t="shared" si="1"/>
        <v>1.7313974551152887E-2</v>
      </c>
      <c r="L21" s="175">
        <v>1823572.94</v>
      </c>
    </row>
    <row r="22" spans="1:17" ht="22.5" customHeight="1" x14ac:dyDescent="0.25">
      <c r="A22" s="104"/>
      <c r="B22" s="163" t="s">
        <v>128</v>
      </c>
      <c r="C22" s="255" t="s">
        <v>76</v>
      </c>
      <c r="D22" s="256"/>
      <c r="E22" s="256"/>
      <c r="F22" s="256"/>
      <c r="G22" s="256"/>
      <c r="H22" s="167">
        <v>1737.45</v>
      </c>
      <c r="I22" s="252">
        <f t="shared" si="0"/>
        <v>0</v>
      </c>
      <c r="J22" s="253"/>
      <c r="K22" s="170">
        <f t="shared" si="1"/>
        <v>0</v>
      </c>
      <c r="L22" s="175">
        <v>1737.45</v>
      </c>
    </row>
    <row r="23" spans="1:17" x14ac:dyDescent="0.25">
      <c r="A23" s="104"/>
      <c r="B23" s="163" t="s">
        <v>129</v>
      </c>
      <c r="C23" s="255" t="s">
        <v>115</v>
      </c>
      <c r="D23" s="256"/>
      <c r="E23" s="256"/>
      <c r="F23" s="256"/>
      <c r="G23" s="256"/>
      <c r="H23" s="167">
        <v>91641.98</v>
      </c>
      <c r="I23" s="252">
        <f t="shared" si="0"/>
        <v>-3314.9799999999959</v>
      </c>
      <c r="J23" s="253"/>
      <c r="K23" s="170">
        <f t="shared" si="1"/>
        <v>-3.6173159942637603E-2</v>
      </c>
      <c r="L23" s="175">
        <v>88327</v>
      </c>
      <c r="Q23" s="106"/>
    </row>
    <row r="24" spans="1:17" x14ac:dyDescent="0.25">
      <c r="A24" s="104"/>
      <c r="B24" s="163" t="s">
        <v>130</v>
      </c>
      <c r="C24" s="255" t="s">
        <v>131</v>
      </c>
      <c r="D24" s="256"/>
      <c r="E24" s="256"/>
      <c r="F24" s="256"/>
      <c r="G24" s="256"/>
      <c r="H24" s="167">
        <v>845</v>
      </c>
      <c r="I24" s="252">
        <f t="shared" si="0"/>
        <v>-0.65999999999996817</v>
      </c>
      <c r="J24" s="253"/>
      <c r="K24" s="170">
        <f t="shared" si="1"/>
        <v>-7.8106508875735873E-4</v>
      </c>
      <c r="L24" s="175">
        <v>844.34</v>
      </c>
    </row>
    <row r="25" spans="1:17" x14ac:dyDescent="0.25">
      <c r="A25" s="104"/>
      <c r="B25" s="163" t="s">
        <v>132</v>
      </c>
      <c r="C25" s="255" t="s">
        <v>133</v>
      </c>
      <c r="D25" s="256"/>
      <c r="E25" s="256"/>
      <c r="F25" s="256"/>
      <c r="G25" s="256"/>
      <c r="H25" s="167">
        <v>845</v>
      </c>
      <c r="I25" s="252">
        <f t="shared" si="0"/>
        <v>-0.65999999999996817</v>
      </c>
      <c r="J25" s="253"/>
      <c r="K25" s="170">
        <f t="shared" si="1"/>
        <v>-7.8106508875735873E-4</v>
      </c>
      <c r="L25" s="175">
        <v>844.34</v>
      </c>
    </row>
    <row r="26" spans="1:17" x14ac:dyDescent="0.25">
      <c r="A26" s="104"/>
      <c r="B26" s="163" t="s">
        <v>134</v>
      </c>
      <c r="C26" s="255" t="s">
        <v>135</v>
      </c>
      <c r="D26" s="256"/>
      <c r="E26" s="256"/>
      <c r="F26" s="256"/>
      <c r="G26" s="256"/>
      <c r="H26" s="167">
        <v>76000</v>
      </c>
      <c r="I26" s="252">
        <f t="shared" si="0"/>
        <v>15750</v>
      </c>
      <c r="J26" s="253"/>
      <c r="K26" s="170">
        <f t="shared" si="1"/>
        <v>0.20723684210526316</v>
      </c>
      <c r="L26" s="175">
        <v>91750</v>
      </c>
    </row>
    <row r="27" spans="1:17" x14ac:dyDescent="0.25">
      <c r="A27" s="104"/>
      <c r="B27" s="163" t="s">
        <v>136</v>
      </c>
      <c r="C27" s="255" t="s">
        <v>137</v>
      </c>
      <c r="D27" s="256"/>
      <c r="E27" s="256"/>
      <c r="F27" s="256"/>
      <c r="G27" s="256"/>
      <c r="H27" s="167">
        <v>76000</v>
      </c>
      <c r="I27" s="252">
        <f t="shared" si="0"/>
        <v>15750</v>
      </c>
      <c r="J27" s="253"/>
      <c r="K27" s="170">
        <f t="shared" si="1"/>
        <v>0.20723684210526316</v>
      </c>
      <c r="L27" s="175">
        <v>91750</v>
      </c>
    </row>
    <row r="28" spans="1:17" x14ac:dyDescent="0.25">
      <c r="A28" s="104"/>
      <c r="B28" s="163" t="s">
        <v>138</v>
      </c>
      <c r="C28" s="255" t="s">
        <v>139</v>
      </c>
      <c r="D28" s="256"/>
      <c r="E28" s="256"/>
      <c r="F28" s="256"/>
      <c r="G28" s="256"/>
      <c r="H28" s="167">
        <v>4289.5200000000004</v>
      </c>
      <c r="I28" s="252">
        <f t="shared" si="0"/>
        <v>0</v>
      </c>
      <c r="J28" s="253"/>
      <c r="K28" s="170">
        <f t="shared" si="1"/>
        <v>0</v>
      </c>
      <c r="L28" s="175">
        <v>4289.5200000000004</v>
      </c>
    </row>
    <row r="29" spans="1:17" x14ac:dyDescent="0.25">
      <c r="A29" s="104"/>
      <c r="B29" s="163" t="s">
        <v>140</v>
      </c>
      <c r="C29" s="255" t="s">
        <v>87</v>
      </c>
      <c r="D29" s="256"/>
      <c r="E29" s="256"/>
      <c r="F29" s="256"/>
      <c r="G29" s="256"/>
      <c r="H29" s="167">
        <v>9845.5300000000007</v>
      </c>
      <c r="I29" s="252">
        <f t="shared" si="0"/>
        <v>0</v>
      </c>
      <c r="J29" s="253"/>
      <c r="K29" s="170">
        <f t="shared" si="1"/>
        <v>0</v>
      </c>
      <c r="L29" s="175">
        <v>9845.5300000000007</v>
      </c>
    </row>
    <row r="30" spans="1:17" x14ac:dyDescent="0.25">
      <c r="A30" s="104"/>
      <c r="B30" s="163" t="s">
        <v>141</v>
      </c>
      <c r="C30" s="255" t="s">
        <v>142</v>
      </c>
      <c r="D30" s="256"/>
      <c r="E30" s="256"/>
      <c r="F30" s="256"/>
      <c r="G30" s="256"/>
      <c r="H30" s="167">
        <v>9845.5300000000007</v>
      </c>
      <c r="I30" s="252">
        <f t="shared" si="0"/>
        <v>0</v>
      </c>
      <c r="J30" s="253"/>
      <c r="K30" s="170">
        <f t="shared" si="1"/>
        <v>0</v>
      </c>
      <c r="L30" s="175">
        <v>9845.5300000000007</v>
      </c>
    </row>
    <row r="31" spans="1:17" x14ac:dyDescent="0.25">
      <c r="A31" s="104"/>
      <c r="B31" s="163" t="s">
        <v>144</v>
      </c>
      <c r="C31" s="255" t="s">
        <v>145</v>
      </c>
      <c r="D31" s="256"/>
      <c r="E31" s="256"/>
      <c r="F31" s="256"/>
      <c r="G31" s="256"/>
      <c r="H31" s="167">
        <v>24750</v>
      </c>
      <c r="I31" s="252">
        <f t="shared" si="0"/>
        <v>4574.84</v>
      </c>
      <c r="J31" s="253"/>
      <c r="K31" s="170">
        <f t="shared" si="1"/>
        <v>0.1848420202020202</v>
      </c>
      <c r="L31" s="175">
        <f>L32+L33</f>
        <v>29324.84</v>
      </c>
    </row>
    <row r="32" spans="1:17" x14ac:dyDescent="0.25">
      <c r="A32" s="104"/>
      <c r="B32" s="163" t="s">
        <v>211</v>
      </c>
      <c r="C32" s="255" t="s">
        <v>212</v>
      </c>
      <c r="D32" s="256"/>
      <c r="E32" s="256"/>
      <c r="F32" s="256"/>
      <c r="G32" s="256"/>
      <c r="H32" s="167">
        <v>0</v>
      </c>
      <c r="I32" s="175">
        <f t="shared" si="0"/>
        <v>4574.84</v>
      </c>
      <c r="J32" s="176">
        <v>4574.84</v>
      </c>
      <c r="K32" s="170" t="e">
        <f>J32/H32</f>
        <v>#DIV/0!</v>
      </c>
      <c r="L32" s="175">
        <v>4574.84</v>
      </c>
    </row>
    <row r="33" spans="1:12" x14ac:dyDescent="0.25">
      <c r="A33" s="104"/>
      <c r="B33" s="163" t="s">
        <v>146</v>
      </c>
      <c r="C33" s="255" t="s">
        <v>147</v>
      </c>
      <c r="D33" s="256"/>
      <c r="E33" s="256"/>
      <c r="F33" s="256"/>
      <c r="G33" s="256"/>
      <c r="H33" s="167">
        <v>24750</v>
      </c>
      <c r="I33" s="252">
        <f t="shared" si="0"/>
        <v>0</v>
      </c>
      <c r="J33" s="253"/>
      <c r="K33" s="170">
        <f t="shared" si="1"/>
        <v>0</v>
      </c>
      <c r="L33" s="175">
        <v>24750</v>
      </c>
    </row>
    <row r="34" spans="1:12" x14ac:dyDescent="0.25">
      <c r="A34" s="104"/>
      <c r="B34" s="163" t="s">
        <v>148</v>
      </c>
      <c r="C34" s="255" t="s">
        <v>149</v>
      </c>
      <c r="D34" s="256"/>
      <c r="E34" s="256"/>
      <c r="F34" s="256"/>
      <c r="G34" s="256"/>
      <c r="H34" s="167">
        <v>4060</v>
      </c>
      <c r="I34" s="252">
        <f t="shared" si="0"/>
        <v>6530</v>
      </c>
      <c r="J34" s="253"/>
      <c r="K34" s="170">
        <f t="shared" si="1"/>
        <v>1.6083743842364533</v>
      </c>
      <c r="L34" s="175">
        <v>10590</v>
      </c>
    </row>
    <row r="35" spans="1:12" x14ac:dyDescent="0.25">
      <c r="A35" s="104"/>
      <c r="B35" s="163" t="s">
        <v>150</v>
      </c>
      <c r="C35" s="255" t="s">
        <v>149</v>
      </c>
      <c r="D35" s="256"/>
      <c r="E35" s="256"/>
      <c r="F35" s="256"/>
      <c r="G35" s="256"/>
      <c r="H35" s="167">
        <v>4060</v>
      </c>
      <c r="I35" s="252">
        <f t="shared" si="0"/>
        <v>6530</v>
      </c>
      <c r="J35" s="253"/>
      <c r="K35" s="170">
        <f t="shared" si="1"/>
        <v>1.6083743842364533</v>
      </c>
      <c r="L35" s="175">
        <v>10590</v>
      </c>
    </row>
    <row r="36" spans="1:12" x14ac:dyDescent="0.25">
      <c r="A36" s="104"/>
      <c r="B36" s="163" t="s">
        <v>151</v>
      </c>
      <c r="C36" s="255" t="s">
        <v>152</v>
      </c>
      <c r="D36" s="256"/>
      <c r="E36" s="256"/>
      <c r="F36" s="256"/>
      <c r="G36" s="256"/>
      <c r="H36" s="167">
        <v>0</v>
      </c>
      <c r="I36" s="252">
        <f t="shared" si="0"/>
        <v>0</v>
      </c>
      <c r="J36" s="253"/>
      <c r="K36" s="170">
        <v>0</v>
      </c>
      <c r="L36" s="175">
        <v>0</v>
      </c>
    </row>
    <row r="37" spans="1:12" x14ac:dyDescent="0.25">
      <c r="A37" s="104"/>
      <c r="B37" s="163" t="s">
        <v>153</v>
      </c>
      <c r="C37" s="255" t="s">
        <v>152</v>
      </c>
      <c r="D37" s="256"/>
      <c r="E37" s="256"/>
      <c r="F37" s="256"/>
      <c r="G37" s="256"/>
      <c r="H37" s="167">
        <v>0</v>
      </c>
      <c r="I37" s="252">
        <f t="shared" si="0"/>
        <v>0</v>
      </c>
      <c r="J37" s="253"/>
      <c r="K37" s="170">
        <v>0</v>
      </c>
      <c r="L37" s="175">
        <v>0</v>
      </c>
    </row>
    <row r="38" spans="1:12" ht="18.75" customHeight="1" x14ac:dyDescent="0.25">
      <c r="A38" s="104"/>
      <c r="B38" s="177"/>
      <c r="C38" s="275" t="s">
        <v>106</v>
      </c>
      <c r="D38" s="276"/>
      <c r="E38" s="276"/>
      <c r="F38" s="276"/>
      <c r="G38" s="276"/>
      <c r="H38" s="178">
        <f>H45+H53+H176+H39</f>
        <v>2098463.6800000002</v>
      </c>
      <c r="I38" s="178">
        <f t="shared" si="0"/>
        <v>63085.090000000317</v>
      </c>
      <c r="J38" s="178">
        <f>L38-H38</f>
        <v>63085.090000000317</v>
      </c>
      <c r="K38" s="179">
        <f>J38/H38</f>
        <v>3.0062512208931972E-2</v>
      </c>
      <c r="L38" s="178">
        <f>L45+L53+L176+L39</f>
        <v>2161548.7700000005</v>
      </c>
    </row>
    <row r="39" spans="1:12" ht="18.75" customHeight="1" x14ac:dyDescent="0.25">
      <c r="A39" s="104"/>
      <c r="B39" s="180" t="s">
        <v>161</v>
      </c>
      <c r="C39" s="279" t="s">
        <v>199</v>
      </c>
      <c r="D39" s="280"/>
      <c r="E39" s="280"/>
      <c r="F39" s="280"/>
      <c r="G39" s="281"/>
      <c r="H39" s="181">
        <v>60</v>
      </c>
      <c r="I39" s="181">
        <f t="shared" si="0"/>
        <v>-60</v>
      </c>
      <c r="J39" s="181">
        <v>-60</v>
      </c>
      <c r="K39" s="182">
        <f t="shared" si="1"/>
        <v>-1</v>
      </c>
      <c r="L39" s="183">
        <v>0</v>
      </c>
    </row>
    <row r="40" spans="1:12" ht="18.75" customHeight="1" x14ac:dyDescent="0.25">
      <c r="A40" s="104"/>
      <c r="B40" s="184" t="s">
        <v>197</v>
      </c>
      <c r="C40" s="282" t="s">
        <v>198</v>
      </c>
      <c r="D40" s="283"/>
      <c r="E40" s="283"/>
      <c r="F40" s="283"/>
      <c r="G40" s="284"/>
      <c r="H40" s="185">
        <v>60</v>
      </c>
      <c r="I40" s="185">
        <f t="shared" si="0"/>
        <v>-60</v>
      </c>
      <c r="J40" s="185">
        <v>-60</v>
      </c>
      <c r="K40" s="186">
        <f t="shared" si="1"/>
        <v>-1</v>
      </c>
      <c r="L40" s="187">
        <v>0</v>
      </c>
    </row>
    <row r="41" spans="1:12" ht="18.75" customHeight="1" x14ac:dyDescent="0.25">
      <c r="A41" s="104"/>
      <c r="B41" s="188" t="s">
        <v>112</v>
      </c>
      <c r="C41" s="265" t="s">
        <v>113</v>
      </c>
      <c r="D41" s="266"/>
      <c r="E41" s="266"/>
      <c r="F41" s="266"/>
      <c r="G41" s="266"/>
      <c r="H41" s="189">
        <v>60</v>
      </c>
      <c r="I41" s="189">
        <f t="shared" si="0"/>
        <v>-60</v>
      </c>
      <c r="J41" s="189">
        <v>-60</v>
      </c>
      <c r="K41" s="190">
        <f t="shared" si="1"/>
        <v>-1</v>
      </c>
      <c r="L41" s="191">
        <v>0</v>
      </c>
    </row>
    <row r="42" spans="1:12" ht="18.75" customHeight="1" x14ac:dyDescent="0.25">
      <c r="A42" s="104"/>
      <c r="B42" s="188" t="s">
        <v>114</v>
      </c>
      <c r="C42" s="265" t="s">
        <v>113</v>
      </c>
      <c r="D42" s="266"/>
      <c r="E42" s="266"/>
      <c r="F42" s="266"/>
      <c r="G42" s="266"/>
      <c r="H42" s="189">
        <v>60</v>
      </c>
      <c r="I42" s="192">
        <f t="shared" si="0"/>
        <v>-60</v>
      </c>
      <c r="J42" s="189">
        <v>-60</v>
      </c>
      <c r="K42" s="190">
        <f t="shared" si="1"/>
        <v>-1</v>
      </c>
      <c r="L42" s="191">
        <v>0</v>
      </c>
    </row>
    <row r="43" spans="1:12" ht="18.75" customHeight="1" x14ac:dyDescent="0.25">
      <c r="A43" s="104"/>
      <c r="B43" s="193">
        <v>3</v>
      </c>
      <c r="C43" s="277" t="s">
        <v>31</v>
      </c>
      <c r="D43" s="278"/>
      <c r="E43" s="278"/>
      <c r="F43" s="278"/>
      <c r="G43" s="278"/>
      <c r="H43" s="195">
        <v>60</v>
      </c>
      <c r="I43" s="195">
        <f t="shared" si="0"/>
        <v>-60</v>
      </c>
      <c r="J43" s="195">
        <v>-60</v>
      </c>
      <c r="K43" s="196">
        <f t="shared" si="1"/>
        <v>-1</v>
      </c>
      <c r="L43" s="197">
        <v>0</v>
      </c>
    </row>
    <row r="44" spans="1:12" ht="18.75" customHeight="1" x14ac:dyDescent="0.25">
      <c r="A44" s="104"/>
      <c r="B44" s="193">
        <v>32</v>
      </c>
      <c r="C44" s="277" t="s">
        <v>33</v>
      </c>
      <c r="D44" s="278"/>
      <c r="E44" s="278"/>
      <c r="F44" s="278"/>
      <c r="G44" s="278"/>
      <c r="H44" s="195">
        <v>60</v>
      </c>
      <c r="I44" s="195">
        <f t="shared" si="0"/>
        <v>-60</v>
      </c>
      <c r="J44" s="195">
        <v>-60</v>
      </c>
      <c r="K44" s="196">
        <f t="shared" si="1"/>
        <v>-1</v>
      </c>
      <c r="L44" s="197">
        <v>0</v>
      </c>
    </row>
    <row r="45" spans="1:12" x14ac:dyDescent="0.25">
      <c r="A45" s="104"/>
      <c r="B45" s="180" t="s">
        <v>154</v>
      </c>
      <c r="C45" s="269" t="s">
        <v>155</v>
      </c>
      <c r="D45" s="270"/>
      <c r="E45" s="270"/>
      <c r="F45" s="270"/>
      <c r="G45" s="270"/>
      <c r="H45" s="181">
        <v>91641.98</v>
      </c>
      <c r="I45" s="271">
        <f t="shared" ref="I45" si="2">L45-H45</f>
        <v>-3314.9799999999959</v>
      </c>
      <c r="J45" s="272"/>
      <c r="K45" s="198">
        <f t="shared" si="1"/>
        <v>-3.6173159942637603E-2</v>
      </c>
      <c r="L45" s="183">
        <v>88327</v>
      </c>
    </row>
    <row r="46" spans="1:12" ht="25.5" x14ac:dyDescent="0.25">
      <c r="A46" s="104"/>
      <c r="B46" s="184" t="s">
        <v>156</v>
      </c>
      <c r="C46" s="273" t="s">
        <v>157</v>
      </c>
      <c r="D46" s="274"/>
      <c r="E46" s="274"/>
      <c r="F46" s="274"/>
      <c r="G46" s="274"/>
      <c r="H46" s="185">
        <v>91641.98</v>
      </c>
      <c r="I46" s="271">
        <f t="shared" si="0"/>
        <v>-3314.9799999999959</v>
      </c>
      <c r="J46" s="272"/>
      <c r="K46" s="199">
        <f t="shared" si="1"/>
        <v>-3.6173159942637603E-2</v>
      </c>
      <c r="L46" s="187">
        <v>88327</v>
      </c>
    </row>
    <row r="47" spans="1:12" x14ac:dyDescent="0.25">
      <c r="A47" s="104"/>
      <c r="B47" s="188" t="s">
        <v>122</v>
      </c>
      <c r="C47" s="265" t="s">
        <v>123</v>
      </c>
      <c r="D47" s="266"/>
      <c r="E47" s="266"/>
      <c r="F47" s="266"/>
      <c r="G47" s="266"/>
      <c r="H47" s="189">
        <v>91641.98</v>
      </c>
      <c r="I47" s="267">
        <f t="shared" si="0"/>
        <v>-3314.9799999999959</v>
      </c>
      <c r="J47" s="268"/>
      <c r="K47" s="200">
        <f t="shared" si="1"/>
        <v>-3.6173159942637603E-2</v>
      </c>
      <c r="L47" s="191">
        <v>88327</v>
      </c>
    </row>
    <row r="48" spans="1:12" x14ac:dyDescent="0.25">
      <c r="A48" s="104"/>
      <c r="B48" s="188" t="s">
        <v>124</v>
      </c>
      <c r="C48" s="265" t="s">
        <v>125</v>
      </c>
      <c r="D48" s="266"/>
      <c r="E48" s="266"/>
      <c r="F48" s="266"/>
      <c r="G48" s="266"/>
      <c r="H48" s="189">
        <v>91641.98</v>
      </c>
      <c r="I48" s="267">
        <f t="shared" si="0"/>
        <v>-3314.9799999999959</v>
      </c>
      <c r="J48" s="268"/>
      <c r="K48" s="200">
        <f t="shared" si="1"/>
        <v>-3.6173159942637603E-2</v>
      </c>
      <c r="L48" s="191">
        <v>88327</v>
      </c>
    </row>
    <row r="49" spans="1:12" x14ac:dyDescent="0.25">
      <c r="A49" s="104"/>
      <c r="B49" s="188" t="s">
        <v>129</v>
      </c>
      <c r="C49" s="265" t="s">
        <v>115</v>
      </c>
      <c r="D49" s="266"/>
      <c r="E49" s="266"/>
      <c r="F49" s="266"/>
      <c r="G49" s="266"/>
      <c r="H49" s="189">
        <v>91641.98</v>
      </c>
      <c r="I49" s="267">
        <f t="shared" si="0"/>
        <v>-3314.9799999999959</v>
      </c>
      <c r="J49" s="268"/>
      <c r="K49" s="200">
        <f t="shared" si="1"/>
        <v>-3.6173159942637603E-2</v>
      </c>
      <c r="L49" s="191">
        <v>88327</v>
      </c>
    </row>
    <row r="50" spans="1:12" x14ac:dyDescent="0.25">
      <c r="A50" s="104"/>
      <c r="B50" s="194" t="s">
        <v>158</v>
      </c>
      <c r="C50" s="277" t="s">
        <v>31</v>
      </c>
      <c r="D50" s="278"/>
      <c r="E50" s="278"/>
      <c r="F50" s="278"/>
      <c r="G50" s="278"/>
      <c r="H50" s="195">
        <v>91641.98</v>
      </c>
      <c r="I50" s="285">
        <f t="shared" si="0"/>
        <v>-3314.9799999999959</v>
      </c>
      <c r="J50" s="286"/>
      <c r="K50" s="202">
        <f t="shared" si="1"/>
        <v>-3.6173159942637603E-2</v>
      </c>
      <c r="L50" s="197">
        <v>88327</v>
      </c>
    </row>
    <row r="51" spans="1:12" x14ac:dyDescent="0.25">
      <c r="A51" s="104"/>
      <c r="B51" s="194" t="s">
        <v>159</v>
      </c>
      <c r="C51" s="277" t="s">
        <v>33</v>
      </c>
      <c r="D51" s="278"/>
      <c r="E51" s="278"/>
      <c r="F51" s="278"/>
      <c r="G51" s="278"/>
      <c r="H51" s="195">
        <v>91591.98</v>
      </c>
      <c r="I51" s="285">
        <f t="shared" si="0"/>
        <v>-3264.9799999999959</v>
      </c>
      <c r="J51" s="286"/>
      <c r="K51" s="202">
        <f t="shared" si="1"/>
        <v>-3.5647007521837568E-2</v>
      </c>
      <c r="L51" s="197">
        <v>88327</v>
      </c>
    </row>
    <row r="52" spans="1:12" x14ac:dyDescent="0.25">
      <c r="A52" s="104"/>
      <c r="B52" s="194" t="s">
        <v>160</v>
      </c>
      <c r="C52" s="277" t="s">
        <v>57</v>
      </c>
      <c r="D52" s="278"/>
      <c r="E52" s="278"/>
      <c r="F52" s="278"/>
      <c r="G52" s="278"/>
      <c r="H52" s="195">
        <v>50</v>
      </c>
      <c r="I52" s="285">
        <f t="shared" si="0"/>
        <v>-50</v>
      </c>
      <c r="J52" s="286"/>
      <c r="K52" s="202">
        <f t="shared" si="1"/>
        <v>-1</v>
      </c>
      <c r="L52" s="197">
        <v>0</v>
      </c>
    </row>
    <row r="53" spans="1:12" ht="24" customHeight="1" x14ac:dyDescent="0.25">
      <c r="A53" s="104"/>
      <c r="B53" s="180" t="s">
        <v>161</v>
      </c>
      <c r="C53" s="269" t="s">
        <v>162</v>
      </c>
      <c r="D53" s="270"/>
      <c r="E53" s="270"/>
      <c r="F53" s="270"/>
      <c r="G53" s="270"/>
      <c r="H53" s="181">
        <f>H54+H61+H117+H122+H127+H132+H140+H147+H164+H171</f>
        <v>2003186.85</v>
      </c>
      <c r="I53" s="287">
        <f t="shared" si="0"/>
        <v>69534.920000000158</v>
      </c>
      <c r="J53" s="288"/>
      <c r="K53" s="198">
        <f t="shared" si="1"/>
        <v>3.4712148794307507E-2</v>
      </c>
      <c r="L53" s="181">
        <f>L54+L61+L117+L122+L127+L132+L140+L147+L164+L171</f>
        <v>2072721.7700000003</v>
      </c>
    </row>
    <row r="54" spans="1:12" ht="25.5" x14ac:dyDescent="0.25">
      <c r="A54" s="104"/>
      <c r="B54" s="184" t="s">
        <v>163</v>
      </c>
      <c r="C54" s="273" t="s">
        <v>164</v>
      </c>
      <c r="D54" s="274"/>
      <c r="E54" s="274"/>
      <c r="F54" s="274"/>
      <c r="G54" s="274"/>
      <c r="H54" s="185">
        <v>2362.5</v>
      </c>
      <c r="I54" s="271">
        <f t="shared" si="0"/>
        <v>0</v>
      </c>
      <c r="J54" s="272"/>
      <c r="K54" s="199">
        <f t="shared" si="1"/>
        <v>0</v>
      </c>
      <c r="L54" s="187">
        <v>2362.5</v>
      </c>
    </row>
    <row r="55" spans="1:12" x14ac:dyDescent="0.25">
      <c r="A55" s="104"/>
      <c r="B55" s="188" t="s">
        <v>112</v>
      </c>
      <c r="C55" s="265" t="s">
        <v>113</v>
      </c>
      <c r="D55" s="266"/>
      <c r="E55" s="266"/>
      <c r="F55" s="266"/>
      <c r="G55" s="266"/>
      <c r="H55" s="189">
        <v>2362.5</v>
      </c>
      <c r="I55" s="267">
        <f t="shared" si="0"/>
        <v>0</v>
      </c>
      <c r="J55" s="268"/>
      <c r="K55" s="200">
        <f t="shared" si="1"/>
        <v>0</v>
      </c>
      <c r="L55" s="191">
        <v>2362.5</v>
      </c>
    </row>
    <row r="56" spans="1:12" x14ac:dyDescent="0.25">
      <c r="A56" s="104"/>
      <c r="B56" s="188" t="s">
        <v>114</v>
      </c>
      <c r="C56" s="265" t="s">
        <v>113</v>
      </c>
      <c r="D56" s="266"/>
      <c r="E56" s="266"/>
      <c r="F56" s="266"/>
      <c r="G56" s="266"/>
      <c r="H56" s="189">
        <v>2362.5</v>
      </c>
      <c r="I56" s="267">
        <f t="shared" si="0"/>
        <v>0</v>
      </c>
      <c r="J56" s="268"/>
      <c r="K56" s="200">
        <f t="shared" si="1"/>
        <v>0</v>
      </c>
      <c r="L56" s="191">
        <v>2362.5</v>
      </c>
    </row>
    <row r="57" spans="1:12" x14ac:dyDescent="0.25">
      <c r="A57" s="104"/>
      <c r="B57" s="194" t="s">
        <v>158</v>
      </c>
      <c r="C57" s="277" t="s">
        <v>31</v>
      </c>
      <c r="D57" s="278"/>
      <c r="E57" s="278"/>
      <c r="F57" s="278"/>
      <c r="G57" s="278"/>
      <c r="H57" s="195">
        <v>2362.5</v>
      </c>
      <c r="I57" s="285">
        <f t="shared" si="0"/>
        <v>0</v>
      </c>
      <c r="J57" s="286"/>
      <c r="K57" s="202">
        <f t="shared" si="1"/>
        <v>0</v>
      </c>
      <c r="L57" s="197">
        <v>2362.5</v>
      </c>
    </row>
    <row r="58" spans="1:12" x14ac:dyDescent="0.25">
      <c r="A58" s="104"/>
      <c r="B58" s="194" t="s">
        <v>165</v>
      </c>
      <c r="C58" s="277" t="s">
        <v>32</v>
      </c>
      <c r="D58" s="278"/>
      <c r="E58" s="278"/>
      <c r="F58" s="278"/>
      <c r="G58" s="278"/>
      <c r="H58" s="195">
        <v>120</v>
      </c>
      <c r="I58" s="285">
        <f t="shared" si="0"/>
        <v>475</v>
      </c>
      <c r="J58" s="286"/>
      <c r="K58" s="202">
        <f t="shared" si="1"/>
        <v>3.9583333333333335</v>
      </c>
      <c r="L58" s="197">
        <v>595</v>
      </c>
    </row>
    <row r="59" spans="1:12" x14ac:dyDescent="0.25">
      <c r="A59" s="104"/>
      <c r="B59" s="194" t="s">
        <v>159</v>
      </c>
      <c r="C59" s="277" t="s">
        <v>33</v>
      </c>
      <c r="D59" s="278"/>
      <c r="E59" s="278"/>
      <c r="F59" s="278"/>
      <c r="G59" s="278"/>
      <c r="H59" s="195">
        <v>1492.5</v>
      </c>
      <c r="I59" s="285">
        <f t="shared" si="0"/>
        <v>-475</v>
      </c>
      <c r="J59" s="286"/>
      <c r="K59" s="202">
        <f t="shared" si="1"/>
        <v>-0.31825795644891125</v>
      </c>
      <c r="L59" s="197">
        <v>1017.5</v>
      </c>
    </row>
    <row r="60" spans="1:12" x14ac:dyDescent="0.25">
      <c r="A60" s="104"/>
      <c r="B60" s="194" t="s">
        <v>166</v>
      </c>
      <c r="C60" s="277" t="s">
        <v>167</v>
      </c>
      <c r="D60" s="278"/>
      <c r="E60" s="278"/>
      <c r="F60" s="278"/>
      <c r="G60" s="278"/>
      <c r="H60" s="195">
        <v>750</v>
      </c>
      <c r="I60" s="285">
        <f t="shared" si="0"/>
        <v>0</v>
      </c>
      <c r="J60" s="286"/>
      <c r="K60" s="202">
        <f t="shared" si="1"/>
        <v>0</v>
      </c>
      <c r="L60" s="197">
        <v>750</v>
      </c>
    </row>
    <row r="61" spans="1:12" ht="25.5" x14ac:dyDescent="0.25">
      <c r="A61" s="104"/>
      <c r="B61" s="184" t="s">
        <v>168</v>
      </c>
      <c r="C61" s="273" t="s">
        <v>169</v>
      </c>
      <c r="D61" s="274"/>
      <c r="E61" s="274"/>
      <c r="F61" s="274"/>
      <c r="G61" s="274"/>
      <c r="H61" s="185">
        <f>H62+H70+H78+H107</f>
        <v>1967942</v>
      </c>
      <c r="I61" s="271">
        <f t="shared" si="0"/>
        <v>65774.920000000158</v>
      </c>
      <c r="J61" s="272"/>
      <c r="K61" s="199">
        <f t="shared" si="1"/>
        <v>3.3423200480502048E-2</v>
      </c>
      <c r="L61" s="185">
        <f>L62+L70+L78+L107</f>
        <v>2033716.9200000002</v>
      </c>
    </row>
    <row r="62" spans="1:12" x14ac:dyDescent="0.25">
      <c r="A62" s="104"/>
      <c r="B62" s="188" t="s">
        <v>116</v>
      </c>
      <c r="C62" s="265" t="s">
        <v>117</v>
      </c>
      <c r="D62" s="266"/>
      <c r="E62" s="266"/>
      <c r="F62" s="266"/>
      <c r="G62" s="266"/>
      <c r="H62" s="189">
        <v>6750</v>
      </c>
      <c r="I62" s="267">
        <f t="shared" ref="I62:I105" si="3">L62-H62</f>
        <v>1147.4399999999996</v>
      </c>
      <c r="J62" s="268"/>
      <c r="K62" s="200">
        <f t="shared" ref="K62:K105" si="4">I62/H62</f>
        <v>0.16999111111111107</v>
      </c>
      <c r="L62" s="191">
        <v>7897.44</v>
      </c>
    </row>
    <row r="63" spans="1:12" x14ac:dyDescent="0.25">
      <c r="A63" s="104"/>
      <c r="B63" s="188" t="s">
        <v>118</v>
      </c>
      <c r="C63" s="265" t="s">
        <v>117</v>
      </c>
      <c r="D63" s="266"/>
      <c r="E63" s="266"/>
      <c r="F63" s="266"/>
      <c r="G63" s="266"/>
      <c r="H63" s="189">
        <v>6750</v>
      </c>
      <c r="I63" s="267">
        <f t="shared" si="3"/>
        <v>1147.4399999999996</v>
      </c>
      <c r="J63" s="268"/>
      <c r="K63" s="200">
        <f t="shared" si="4"/>
        <v>0.16999111111111107</v>
      </c>
      <c r="L63" s="191">
        <v>7897.44</v>
      </c>
    </row>
    <row r="64" spans="1:12" x14ac:dyDescent="0.25">
      <c r="A64" s="104"/>
      <c r="B64" s="194" t="s">
        <v>158</v>
      </c>
      <c r="C64" s="277" t="s">
        <v>31</v>
      </c>
      <c r="D64" s="278"/>
      <c r="E64" s="278"/>
      <c r="F64" s="278"/>
      <c r="G64" s="278"/>
      <c r="H64" s="195">
        <v>6750</v>
      </c>
      <c r="I64" s="285">
        <f t="shared" si="3"/>
        <v>147.4399999999996</v>
      </c>
      <c r="J64" s="286"/>
      <c r="K64" s="202">
        <f t="shared" si="4"/>
        <v>2.1842962962962904E-2</v>
      </c>
      <c r="L64" s="197">
        <v>6897.44</v>
      </c>
    </row>
    <row r="65" spans="1:12" x14ac:dyDescent="0.25">
      <c r="A65" s="104"/>
      <c r="B65" s="194" t="s">
        <v>159</v>
      </c>
      <c r="C65" s="277" t="s">
        <v>33</v>
      </c>
      <c r="D65" s="278"/>
      <c r="E65" s="278"/>
      <c r="F65" s="278"/>
      <c r="G65" s="278"/>
      <c r="H65" s="195">
        <v>6649</v>
      </c>
      <c r="I65" s="285">
        <f t="shared" si="3"/>
        <v>197.4399999999996</v>
      </c>
      <c r="J65" s="286"/>
      <c r="K65" s="202">
        <f t="shared" si="4"/>
        <v>2.9694690930967004E-2</v>
      </c>
      <c r="L65" s="197">
        <v>6846.44</v>
      </c>
    </row>
    <row r="66" spans="1:12" x14ac:dyDescent="0.25">
      <c r="A66" s="104"/>
      <c r="B66" s="194" t="s">
        <v>160</v>
      </c>
      <c r="C66" s="277" t="s">
        <v>57</v>
      </c>
      <c r="D66" s="278"/>
      <c r="E66" s="278"/>
      <c r="F66" s="278"/>
      <c r="G66" s="278"/>
      <c r="H66" s="195">
        <v>100</v>
      </c>
      <c r="I66" s="285">
        <f t="shared" si="3"/>
        <v>-50</v>
      </c>
      <c r="J66" s="286"/>
      <c r="K66" s="202">
        <f t="shared" si="4"/>
        <v>-0.5</v>
      </c>
      <c r="L66" s="197">
        <v>50</v>
      </c>
    </row>
    <row r="67" spans="1:12" x14ac:dyDescent="0.25">
      <c r="A67" s="104"/>
      <c r="B67" s="194" t="s">
        <v>173</v>
      </c>
      <c r="C67" s="277" t="s">
        <v>174</v>
      </c>
      <c r="D67" s="278"/>
      <c r="E67" s="278"/>
      <c r="F67" s="278"/>
      <c r="G67" s="278"/>
      <c r="H67" s="195">
        <v>1</v>
      </c>
      <c r="I67" s="285">
        <f t="shared" si="3"/>
        <v>0</v>
      </c>
      <c r="J67" s="286"/>
      <c r="K67" s="202">
        <f t="shared" si="4"/>
        <v>0</v>
      </c>
      <c r="L67" s="197">
        <v>1</v>
      </c>
    </row>
    <row r="68" spans="1:12" x14ac:dyDescent="0.25">
      <c r="A68" s="104"/>
      <c r="B68" s="194" t="s">
        <v>170</v>
      </c>
      <c r="C68" s="277" t="s">
        <v>34</v>
      </c>
      <c r="D68" s="278"/>
      <c r="E68" s="278"/>
      <c r="F68" s="278"/>
      <c r="G68" s="278"/>
      <c r="H68" s="195">
        <v>0</v>
      </c>
      <c r="I68" s="285">
        <f t="shared" si="3"/>
        <v>1000</v>
      </c>
      <c r="J68" s="286"/>
      <c r="K68" s="202" t="e">
        <f t="shared" si="4"/>
        <v>#DIV/0!</v>
      </c>
      <c r="L68" s="197">
        <v>1000</v>
      </c>
    </row>
    <row r="69" spans="1:12" x14ac:dyDescent="0.25">
      <c r="A69" s="104"/>
      <c r="B69" s="194" t="s">
        <v>171</v>
      </c>
      <c r="C69" s="277" t="s">
        <v>172</v>
      </c>
      <c r="D69" s="278"/>
      <c r="E69" s="278"/>
      <c r="F69" s="278"/>
      <c r="G69" s="278"/>
      <c r="H69" s="195">
        <v>0</v>
      </c>
      <c r="I69" s="285">
        <f t="shared" si="3"/>
        <v>1000</v>
      </c>
      <c r="J69" s="286"/>
      <c r="K69" s="202" t="e">
        <f t="shared" si="4"/>
        <v>#DIV/0!</v>
      </c>
      <c r="L69" s="197">
        <v>1000</v>
      </c>
    </row>
    <row r="70" spans="1:12" x14ac:dyDescent="0.25">
      <c r="A70" s="104"/>
      <c r="B70" s="188" t="s">
        <v>119</v>
      </c>
      <c r="C70" s="265" t="s">
        <v>120</v>
      </c>
      <c r="D70" s="266"/>
      <c r="E70" s="266"/>
      <c r="F70" s="266"/>
      <c r="G70" s="266"/>
      <c r="H70" s="189">
        <v>63000</v>
      </c>
      <c r="I70" s="267">
        <f t="shared" si="3"/>
        <v>6737.3600000000006</v>
      </c>
      <c r="J70" s="268"/>
      <c r="K70" s="200">
        <f t="shared" si="4"/>
        <v>0.10694222222222223</v>
      </c>
      <c r="L70" s="191">
        <v>69737.36</v>
      </c>
    </row>
    <row r="71" spans="1:12" x14ac:dyDescent="0.25">
      <c r="A71" s="104"/>
      <c r="B71" s="188" t="s">
        <v>121</v>
      </c>
      <c r="C71" s="265" t="s">
        <v>120</v>
      </c>
      <c r="D71" s="266"/>
      <c r="E71" s="266"/>
      <c r="F71" s="266"/>
      <c r="G71" s="266"/>
      <c r="H71" s="189">
        <v>63000</v>
      </c>
      <c r="I71" s="267">
        <f t="shared" si="3"/>
        <v>6737.3600000000006</v>
      </c>
      <c r="J71" s="268"/>
      <c r="K71" s="200">
        <f t="shared" si="4"/>
        <v>0.10694222222222223</v>
      </c>
      <c r="L71" s="191">
        <v>69737.36</v>
      </c>
    </row>
    <row r="72" spans="1:12" x14ac:dyDescent="0.25">
      <c r="A72" s="104"/>
      <c r="B72" s="194" t="s">
        <v>158</v>
      </c>
      <c r="C72" s="277" t="s">
        <v>31</v>
      </c>
      <c r="D72" s="278"/>
      <c r="E72" s="278"/>
      <c r="F72" s="278"/>
      <c r="G72" s="278"/>
      <c r="H72" s="195">
        <v>63000</v>
      </c>
      <c r="I72" s="285">
        <f t="shared" si="3"/>
        <v>6216.1900000000023</v>
      </c>
      <c r="J72" s="286"/>
      <c r="K72" s="202">
        <f t="shared" si="4"/>
        <v>9.8669682539682571E-2</v>
      </c>
      <c r="L72" s="197">
        <v>69216.19</v>
      </c>
    </row>
    <row r="73" spans="1:12" x14ac:dyDescent="0.25">
      <c r="A73" s="104"/>
      <c r="B73" s="194" t="s">
        <v>165</v>
      </c>
      <c r="C73" s="277" t="s">
        <v>32</v>
      </c>
      <c r="D73" s="278"/>
      <c r="E73" s="278"/>
      <c r="F73" s="278"/>
      <c r="G73" s="278"/>
      <c r="H73" s="195">
        <v>40190</v>
      </c>
      <c r="I73" s="285">
        <f t="shared" si="3"/>
        <v>800</v>
      </c>
      <c r="J73" s="286"/>
      <c r="K73" s="202">
        <f t="shared" si="4"/>
        <v>1.9905449116695697E-2</v>
      </c>
      <c r="L73" s="197">
        <v>40990</v>
      </c>
    </row>
    <row r="74" spans="1:12" x14ac:dyDescent="0.25">
      <c r="A74" s="104"/>
      <c r="B74" s="194" t="s">
        <v>159</v>
      </c>
      <c r="C74" s="277" t="s">
        <v>33</v>
      </c>
      <c r="D74" s="278"/>
      <c r="E74" s="278"/>
      <c r="F74" s="278"/>
      <c r="G74" s="278"/>
      <c r="H74" s="195">
        <v>22790</v>
      </c>
      <c r="I74" s="285">
        <f t="shared" si="3"/>
        <v>5416.1899999999987</v>
      </c>
      <c r="J74" s="286"/>
      <c r="K74" s="202">
        <f t="shared" si="4"/>
        <v>0.23765642825800784</v>
      </c>
      <c r="L74" s="197">
        <v>28206.19</v>
      </c>
    </row>
    <row r="75" spans="1:12" x14ac:dyDescent="0.25">
      <c r="A75" s="104"/>
      <c r="B75" s="193">
        <v>34</v>
      </c>
      <c r="C75" s="277" t="s">
        <v>57</v>
      </c>
      <c r="D75" s="278"/>
      <c r="E75" s="278"/>
      <c r="F75" s="278"/>
      <c r="G75" s="278"/>
      <c r="H75" s="195">
        <v>20</v>
      </c>
      <c r="I75" s="197"/>
      <c r="J75" s="201">
        <v>0</v>
      </c>
      <c r="K75" s="202">
        <v>0</v>
      </c>
      <c r="L75" s="197">
        <v>20</v>
      </c>
    </row>
    <row r="76" spans="1:12" x14ac:dyDescent="0.25">
      <c r="A76" s="104"/>
      <c r="B76" s="193">
        <v>4</v>
      </c>
      <c r="C76" s="277" t="s">
        <v>34</v>
      </c>
      <c r="D76" s="278"/>
      <c r="E76" s="278"/>
      <c r="F76" s="278"/>
      <c r="G76" s="278"/>
      <c r="H76" s="195">
        <v>0</v>
      </c>
      <c r="I76" s="197"/>
      <c r="J76" s="201">
        <v>521.16999999999996</v>
      </c>
      <c r="K76" s="202">
        <v>1</v>
      </c>
      <c r="L76" s="197">
        <v>521.16999999999996</v>
      </c>
    </row>
    <row r="77" spans="1:12" ht="15" customHeight="1" x14ac:dyDescent="0.25">
      <c r="A77" s="104"/>
      <c r="B77" s="193">
        <v>42</v>
      </c>
      <c r="C77" s="277" t="s">
        <v>172</v>
      </c>
      <c r="D77" s="278"/>
      <c r="E77" s="278"/>
      <c r="F77" s="278"/>
      <c r="G77" s="278"/>
      <c r="H77" s="195">
        <v>0</v>
      </c>
      <c r="I77" s="285">
        <v>521.16999999999996</v>
      </c>
      <c r="J77" s="286"/>
      <c r="K77" s="202">
        <v>1</v>
      </c>
      <c r="L77" s="197">
        <v>521.16999999999996</v>
      </c>
    </row>
    <row r="78" spans="1:12" x14ac:dyDescent="0.25">
      <c r="A78" s="104"/>
      <c r="B78" s="188" t="s">
        <v>122</v>
      </c>
      <c r="C78" s="265" t="s">
        <v>123</v>
      </c>
      <c r="D78" s="266"/>
      <c r="E78" s="266"/>
      <c r="F78" s="266"/>
      <c r="G78" s="266"/>
      <c r="H78" s="189">
        <f>H79+H88+H95+H99+H103</f>
        <v>1894132</v>
      </c>
      <c r="I78" s="267">
        <f t="shared" si="3"/>
        <v>51360.120000000112</v>
      </c>
      <c r="J78" s="268"/>
      <c r="K78" s="200">
        <f t="shared" si="4"/>
        <v>2.7115385833722312E-2</v>
      </c>
      <c r="L78" s="189">
        <f>L79+L88+L95+L99</f>
        <v>1945492.12</v>
      </c>
    </row>
    <row r="79" spans="1:12" x14ac:dyDescent="0.25">
      <c r="A79" s="104"/>
      <c r="B79" s="188" t="s">
        <v>124</v>
      </c>
      <c r="C79" s="265" t="s">
        <v>125</v>
      </c>
      <c r="D79" s="266"/>
      <c r="E79" s="266"/>
      <c r="F79" s="266"/>
      <c r="G79" s="266"/>
      <c r="H79" s="189">
        <v>1792537</v>
      </c>
      <c r="I79" s="267">
        <f t="shared" si="3"/>
        <v>31035.939999999944</v>
      </c>
      <c r="J79" s="268"/>
      <c r="K79" s="200">
        <f t="shared" si="4"/>
        <v>1.7313974551152887E-2</v>
      </c>
      <c r="L79" s="191">
        <v>1823572.94</v>
      </c>
    </row>
    <row r="80" spans="1:12" x14ac:dyDescent="0.25">
      <c r="A80" s="104"/>
      <c r="B80" s="188" t="s">
        <v>126</v>
      </c>
      <c r="C80" s="265" t="s">
        <v>127</v>
      </c>
      <c r="D80" s="266"/>
      <c r="E80" s="266"/>
      <c r="F80" s="266"/>
      <c r="G80" s="266"/>
      <c r="H80" s="189">
        <v>1792537</v>
      </c>
      <c r="I80" s="267">
        <f t="shared" si="3"/>
        <v>31035.939999999944</v>
      </c>
      <c r="J80" s="268"/>
      <c r="K80" s="200">
        <f t="shared" si="4"/>
        <v>1.7313974551152887E-2</v>
      </c>
      <c r="L80" s="191">
        <v>1823572.94</v>
      </c>
    </row>
    <row r="81" spans="1:12" x14ac:dyDescent="0.25">
      <c r="A81" s="104"/>
      <c r="B81" s="194" t="s">
        <v>158</v>
      </c>
      <c r="C81" s="277" t="s">
        <v>31</v>
      </c>
      <c r="D81" s="278"/>
      <c r="E81" s="278"/>
      <c r="F81" s="278"/>
      <c r="G81" s="278"/>
      <c r="H81" s="195">
        <v>1787937</v>
      </c>
      <c r="I81" s="285">
        <f t="shared" si="3"/>
        <v>30678.959999999963</v>
      </c>
      <c r="J81" s="286"/>
      <c r="K81" s="202">
        <f t="shared" si="4"/>
        <v>1.7158859624248485E-2</v>
      </c>
      <c r="L81" s="197">
        <v>1818615.96</v>
      </c>
    </row>
    <row r="82" spans="1:12" x14ac:dyDescent="0.25">
      <c r="A82" s="104"/>
      <c r="B82" s="194" t="s">
        <v>165</v>
      </c>
      <c r="C82" s="277" t="s">
        <v>32</v>
      </c>
      <c r="D82" s="278"/>
      <c r="E82" s="278"/>
      <c r="F82" s="278"/>
      <c r="G82" s="278"/>
      <c r="H82" s="195">
        <v>1642138</v>
      </c>
      <c r="I82" s="285">
        <f t="shared" si="3"/>
        <v>26163</v>
      </c>
      <c r="J82" s="286"/>
      <c r="K82" s="202">
        <f t="shared" si="4"/>
        <v>1.5932278529575468E-2</v>
      </c>
      <c r="L82" s="197">
        <v>1668301</v>
      </c>
    </row>
    <row r="83" spans="1:12" x14ac:dyDescent="0.25">
      <c r="A83" s="104"/>
      <c r="B83" s="194" t="s">
        <v>159</v>
      </c>
      <c r="C83" s="277" t="s">
        <v>33</v>
      </c>
      <c r="D83" s="278"/>
      <c r="E83" s="278"/>
      <c r="F83" s="278"/>
      <c r="G83" s="278"/>
      <c r="H83" s="195">
        <v>127750</v>
      </c>
      <c r="I83" s="285">
        <f t="shared" si="3"/>
        <v>4515.9599999999919</v>
      </c>
      <c r="J83" s="286"/>
      <c r="K83" s="202">
        <f t="shared" si="4"/>
        <v>3.5349980430528311E-2</v>
      </c>
      <c r="L83" s="197">
        <v>132265.96</v>
      </c>
    </row>
    <row r="84" spans="1:12" x14ac:dyDescent="0.25">
      <c r="A84" s="104"/>
      <c r="B84" s="194" t="s">
        <v>166</v>
      </c>
      <c r="C84" s="277" t="s">
        <v>167</v>
      </c>
      <c r="D84" s="278"/>
      <c r="E84" s="278"/>
      <c r="F84" s="278"/>
      <c r="G84" s="278"/>
      <c r="H84" s="195">
        <v>17365</v>
      </c>
      <c r="I84" s="285">
        <f t="shared" si="3"/>
        <v>0</v>
      </c>
      <c r="J84" s="286"/>
      <c r="K84" s="202">
        <f t="shared" si="4"/>
        <v>0</v>
      </c>
      <c r="L84" s="197">
        <v>17365</v>
      </c>
    </row>
    <row r="85" spans="1:12" x14ac:dyDescent="0.25">
      <c r="A85" s="104"/>
      <c r="B85" s="194" t="s">
        <v>173</v>
      </c>
      <c r="C85" s="277" t="s">
        <v>174</v>
      </c>
      <c r="D85" s="278"/>
      <c r="E85" s="278"/>
      <c r="F85" s="278"/>
      <c r="G85" s="278"/>
      <c r="H85" s="195">
        <v>684</v>
      </c>
      <c r="I85" s="285">
        <f t="shared" si="3"/>
        <v>0</v>
      </c>
      <c r="J85" s="286"/>
      <c r="K85" s="202">
        <f t="shared" si="4"/>
        <v>0</v>
      </c>
      <c r="L85" s="197">
        <v>684</v>
      </c>
    </row>
    <row r="86" spans="1:12" x14ac:dyDescent="0.25">
      <c r="A86" s="104"/>
      <c r="B86" s="194" t="s">
        <v>170</v>
      </c>
      <c r="C86" s="277" t="s">
        <v>34</v>
      </c>
      <c r="D86" s="278"/>
      <c r="E86" s="278"/>
      <c r="F86" s="278"/>
      <c r="G86" s="278"/>
      <c r="H86" s="195">
        <v>4600</v>
      </c>
      <c r="I86" s="285">
        <f t="shared" si="3"/>
        <v>356.97999999999956</v>
      </c>
      <c r="J86" s="286"/>
      <c r="K86" s="202">
        <f t="shared" si="4"/>
        <v>7.7604347826086856E-2</v>
      </c>
      <c r="L86" s="197">
        <v>4956.9799999999996</v>
      </c>
    </row>
    <row r="87" spans="1:12" x14ac:dyDescent="0.25">
      <c r="A87" s="104"/>
      <c r="B87" s="194" t="s">
        <v>171</v>
      </c>
      <c r="C87" s="277" t="s">
        <v>172</v>
      </c>
      <c r="D87" s="278"/>
      <c r="E87" s="278"/>
      <c r="F87" s="278"/>
      <c r="G87" s="278"/>
      <c r="H87" s="195">
        <v>4600</v>
      </c>
      <c r="I87" s="285">
        <f t="shared" si="3"/>
        <v>356.97999999999956</v>
      </c>
      <c r="J87" s="286"/>
      <c r="K87" s="202">
        <f t="shared" si="4"/>
        <v>7.7604347826086856E-2</v>
      </c>
      <c r="L87" s="197">
        <v>4956.9799999999996</v>
      </c>
    </row>
    <row r="88" spans="1:12" x14ac:dyDescent="0.25">
      <c r="A88" s="104"/>
      <c r="B88" s="188" t="s">
        <v>130</v>
      </c>
      <c r="C88" s="265" t="s">
        <v>131</v>
      </c>
      <c r="D88" s="266"/>
      <c r="E88" s="266"/>
      <c r="F88" s="266"/>
      <c r="G88" s="266"/>
      <c r="H88" s="189">
        <v>845</v>
      </c>
      <c r="I88" s="267">
        <f t="shared" si="3"/>
        <v>-0.65999999999996817</v>
      </c>
      <c r="J88" s="268"/>
      <c r="K88" s="200">
        <f t="shared" si="4"/>
        <v>-7.8106508875735873E-4</v>
      </c>
      <c r="L88" s="191">
        <v>844.34</v>
      </c>
    </row>
    <row r="89" spans="1:12" x14ac:dyDescent="0.25">
      <c r="A89" s="104"/>
      <c r="B89" s="188" t="s">
        <v>132</v>
      </c>
      <c r="C89" s="265" t="s">
        <v>133</v>
      </c>
      <c r="D89" s="266"/>
      <c r="E89" s="266"/>
      <c r="F89" s="266"/>
      <c r="G89" s="266"/>
      <c r="H89" s="189">
        <v>845</v>
      </c>
      <c r="I89" s="267">
        <f t="shared" si="3"/>
        <v>-0.65999999999996817</v>
      </c>
      <c r="J89" s="268"/>
      <c r="K89" s="200">
        <f t="shared" si="4"/>
        <v>-7.8106508875735873E-4</v>
      </c>
      <c r="L89" s="191">
        <v>844.34</v>
      </c>
    </row>
    <row r="90" spans="1:12" x14ac:dyDescent="0.25">
      <c r="A90" s="104"/>
      <c r="B90" s="194" t="s">
        <v>158</v>
      </c>
      <c r="C90" s="277" t="s">
        <v>31</v>
      </c>
      <c r="D90" s="278"/>
      <c r="E90" s="278"/>
      <c r="F90" s="278"/>
      <c r="G90" s="278"/>
      <c r="H90" s="195">
        <v>435</v>
      </c>
      <c r="I90" s="285">
        <f t="shared" si="3"/>
        <v>1.339999999999975</v>
      </c>
      <c r="J90" s="286"/>
      <c r="K90" s="202">
        <f t="shared" si="4"/>
        <v>3.0804597701148849E-3</v>
      </c>
      <c r="L90" s="197">
        <v>436.34</v>
      </c>
    </row>
    <row r="91" spans="1:12" x14ac:dyDescent="0.25">
      <c r="A91" s="104"/>
      <c r="B91" s="194" t="s">
        <v>159</v>
      </c>
      <c r="C91" s="277" t="s">
        <v>33</v>
      </c>
      <c r="D91" s="278"/>
      <c r="E91" s="278"/>
      <c r="F91" s="278"/>
      <c r="G91" s="278"/>
      <c r="H91" s="195">
        <v>435</v>
      </c>
      <c r="I91" s="285">
        <f t="shared" si="3"/>
        <v>1.339999999999975</v>
      </c>
      <c r="J91" s="286"/>
      <c r="K91" s="202">
        <f t="shared" si="4"/>
        <v>3.0804597701148849E-3</v>
      </c>
      <c r="L91" s="197">
        <v>436.34</v>
      </c>
    </row>
    <row r="92" spans="1:12" x14ac:dyDescent="0.25">
      <c r="A92" s="104"/>
      <c r="B92" s="194" t="s">
        <v>170</v>
      </c>
      <c r="C92" s="277" t="s">
        <v>34</v>
      </c>
      <c r="D92" s="278"/>
      <c r="E92" s="278"/>
      <c r="F92" s="278"/>
      <c r="G92" s="278"/>
      <c r="H92" s="195">
        <v>410</v>
      </c>
      <c r="I92" s="285">
        <f t="shared" si="3"/>
        <v>-2</v>
      </c>
      <c r="J92" s="286"/>
      <c r="K92" s="202">
        <f t="shared" si="4"/>
        <v>-4.8780487804878049E-3</v>
      </c>
      <c r="L92" s="197">
        <v>408</v>
      </c>
    </row>
    <row r="93" spans="1:12" x14ac:dyDescent="0.25">
      <c r="A93" s="104"/>
      <c r="B93" s="194" t="s">
        <v>171</v>
      </c>
      <c r="C93" s="277" t="s">
        <v>172</v>
      </c>
      <c r="D93" s="278"/>
      <c r="E93" s="278"/>
      <c r="F93" s="278"/>
      <c r="G93" s="278"/>
      <c r="H93" s="195">
        <v>410</v>
      </c>
      <c r="I93" s="285">
        <f t="shared" si="3"/>
        <v>-2</v>
      </c>
      <c r="J93" s="286"/>
      <c r="K93" s="202">
        <f t="shared" si="4"/>
        <v>-4.8780487804878049E-3</v>
      </c>
      <c r="L93" s="197">
        <v>408</v>
      </c>
    </row>
    <row r="94" spans="1:12" ht="15" customHeight="1" x14ac:dyDescent="0.25">
      <c r="A94" s="104"/>
      <c r="B94" s="188" t="s">
        <v>134</v>
      </c>
      <c r="C94" s="265" t="s">
        <v>145</v>
      </c>
      <c r="D94" s="266"/>
      <c r="E94" s="266"/>
      <c r="F94" s="266"/>
      <c r="G94" s="266"/>
      <c r="H94" s="189">
        <v>76000</v>
      </c>
      <c r="I94" s="267">
        <f t="shared" si="3"/>
        <v>15750</v>
      </c>
      <c r="J94" s="268"/>
      <c r="K94" s="200">
        <f t="shared" si="4"/>
        <v>0.20723684210526316</v>
      </c>
      <c r="L94" s="191">
        <v>91750</v>
      </c>
    </row>
    <row r="95" spans="1:12" x14ac:dyDescent="0.25">
      <c r="A95" s="104"/>
      <c r="B95" s="188" t="s">
        <v>136</v>
      </c>
      <c r="C95" s="265" t="s">
        <v>137</v>
      </c>
      <c r="D95" s="266"/>
      <c r="E95" s="266"/>
      <c r="F95" s="266"/>
      <c r="G95" s="266"/>
      <c r="H95" s="189">
        <v>76000</v>
      </c>
      <c r="I95" s="267">
        <f t="shared" si="3"/>
        <v>15750</v>
      </c>
      <c r="J95" s="268"/>
      <c r="K95" s="200">
        <f t="shared" si="4"/>
        <v>0.20723684210526316</v>
      </c>
      <c r="L95" s="191">
        <v>91750</v>
      </c>
    </row>
    <row r="96" spans="1:12" x14ac:dyDescent="0.25">
      <c r="A96" s="104"/>
      <c r="B96" s="194" t="s">
        <v>158</v>
      </c>
      <c r="C96" s="277" t="s">
        <v>31</v>
      </c>
      <c r="D96" s="278"/>
      <c r="E96" s="278"/>
      <c r="F96" s="278"/>
      <c r="G96" s="278"/>
      <c r="H96" s="195">
        <v>76000</v>
      </c>
      <c r="I96" s="285">
        <f t="shared" si="3"/>
        <v>15750</v>
      </c>
      <c r="J96" s="286"/>
      <c r="K96" s="202">
        <f t="shared" si="4"/>
        <v>0.20723684210526316</v>
      </c>
      <c r="L96" s="197">
        <v>91750</v>
      </c>
    </row>
    <row r="97" spans="1:12" x14ac:dyDescent="0.25">
      <c r="A97" s="104"/>
      <c r="B97" s="194" t="s">
        <v>165</v>
      </c>
      <c r="C97" s="277" t="s">
        <v>32</v>
      </c>
      <c r="D97" s="278"/>
      <c r="E97" s="278"/>
      <c r="F97" s="278"/>
      <c r="G97" s="278"/>
      <c r="H97" s="195">
        <v>52670</v>
      </c>
      <c r="I97" s="285">
        <f t="shared" si="3"/>
        <v>200</v>
      </c>
      <c r="J97" s="286"/>
      <c r="K97" s="202">
        <f t="shared" si="4"/>
        <v>3.7972280235428137E-3</v>
      </c>
      <c r="L97" s="197">
        <v>52870</v>
      </c>
    </row>
    <row r="98" spans="1:12" x14ac:dyDescent="0.25">
      <c r="A98" s="104"/>
      <c r="B98" s="194" t="s">
        <v>159</v>
      </c>
      <c r="C98" s="277" t="s">
        <v>33</v>
      </c>
      <c r="D98" s="278"/>
      <c r="E98" s="278"/>
      <c r="F98" s="278"/>
      <c r="G98" s="278"/>
      <c r="H98" s="195">
        <v>23330</v>
      </c>
      <c r="I98" s="285">
        <f t="shared" si="3"/>
        <v>15550</v>
      </c>
      <c r="J98" s="286"/>
      <c r="K98" s="202">
        <f t="shared" si="4"/>
        <v>0.66652378911273036</v>
      </c>
      <c r="L98" s="197">
        <v>38880</v>
      </c>
    </row>
    <row r="99" spans="1:12" x14ac:dyDescent="0.25">
      <c r="A99" s="104"/>
      <c r="B99" s="188" t="s">
        <v>144</v>
      </c>
      <c r="C99" s="265" t="s">
        <v>143</v>
      </c>
      <c r="D99" s="266"/>
      <c r="E99" s="266"/>
      <c r="F99" s="266"/>
      <c r="G99" s="266"/>
      <c r="H99" s="189">
        <v>0</v>
      </c>
      <c r="I99" s="267">
        <f t="shared" si="3"/>
        <v>29324.84</v>
      </c>
      <c r="J99" s="268"/>
      <c r="K99" s="200" t="e">
        <f>I99/H99</f>
        <v>#DIV/0!</v>
      </c>
      <c r="L99" s="191">
        <f>L100+L103</f>
        <v>29324.84</v>
      </c>
    </row>
    <row r="100" spans="1:12" ht="15" customHeight="1" x14ac:dyDescent="0.25">
      <c r="A100" s="104"/>
      <c r="B100" s="188" t="s">
        <v>213</v>
      </c>
      <c r="C100" s="265" t="s">
        <v>214</v>
      </c>
      <c r="D100" s="266"/>
      <c r="E100" s="266"/>
      <c r="F100" s="266"/>
      <c r="G100" s="266"/>
      <c r="H100" s="189">
        <v>0</v>
      </c>
      <c r="I100" s="267">
        <f t="shared" si="3"/>
        <v>4574.84</v>
      </c>
      <c r="J100" s="268"/>
      <c r="K100" s="200" t="e">
        <f t="shared" si="4"/>
        <v>#DIV/0!</v>
      </c>
      <c r="L100" s="191">
        <v>4574.84</v>
      </c>
    </row>
    <row r="101" spans="1:12" x14ac:dyDescent="0.25">
      <c r="A101" s="104"/>
      <c r="B101" s="194" t="s">
        <v>170</v>
      </c>
      <c r="C101" s="277" t="s">
        <v>34</v>
      </c>
      <c r="D101" s="278"/>
      <c r="E101" s="278"/>
      <c r="F101" s="278"/>
      <c r="G101" s="278"/>
      <c r="H101" s="195">
        <v>0</v>
      </c>
      <c r="I101" s="285">
        <f t="shared" si="3"/>
        <v>4574.84</v>
      </c>
      <c r="J101" s="286"/>
      <c r="K101" s="202" t="e">
        <f t="shared" si="4"/>
        <v>#DIV/0!</v>
      </c>
      <c r="L101" s="197">
        <v>4574.84</v>
      </c>
    </row>
    <row r="102" spans="1:12" x14ac:dyDescent="0.25">
      <c r="A102" s="104"/>
      <c r="B102" s="194" t="s">
        <v>171</v>
      </c>
      <c r="C102" s="277" t="s">
        <v>172</v>
      </c>
      <c r="D102" s="278"/>
      <c r="E102" s="278"/>
      <c r="F102" s="278"/>
      <c r="G102" s="278"/>
      <c r="H102" s="195">
        <v>0</v>
      </c>
      <c r="I102" s="285">
        <f t="shared" si="3"/>
        <v>4574.84</v>
      </c>
      <c r="J102" s="286"/>
      <c r="K102" s="202" t="e">
        <f t="shared" si="4"/>
        <v>#DIV/0!</v>
      </c>
      <c r="L102" s="197">
        <v>4574.84</v>
      </c>
    </row>
    <row r="103" spans="1:12" x14ac:dyDescent="0.25">
      <c r="A103" s="104"/>
      <c r="B103" s="188" t="s">
        <v>144</v>
      </c>
      <c r="C103" s="265" t="s">
        <v>145</v>
      </c>
      <c r="D103" s="266"/>
      <c r="E103" s="266"/>
      <c r="F103" s="266"/>
      <c r="G103" s="266"/>
      <c r="H103" s="189">
        <v>24750</v>
      </c>
      <c r="I103" s="267">
        <f t="shared" si="3"/>
        <v>0</v>
      </c>
      <c r="J103" s="268"/>
      <c r="K103" s="200">
        <f t="shared" si="4"/>
        <v>0</v>
      </c>
      <c r="L103" s="191">
        <v>24750</v>
      </c>
    </row>
    <row r="104" spans="1:12" x14ac:dyDescent="0.25">
      <c r="A104" s="104"/>
      <c r="B104" s="188" t="s">
        <v>146</v>
      </c>
      <c r="C104" s="265" t="s">
        <v>147</v>
      </c>
      <c r="D104" s="266"/>
      <c r="E104" s="266"/>
      <c r="F104" s="266"/>
      <c r="G104" s="266"/>
      <c r="H104" s="189">
        <v>24750</v>
      </c>
      <c r="I104" s="267">
        <f t="shared" si="3"/>
        <v>0</v>
      </c>
      <c r="J104" s="268"/>
      <c r="K104" s="200">
        <f t="shared" si="4"/>
        <v>0</v>
      </c>
      <c r="L104" s="191">
        <v>24750</v>
      </c>
    </row>
    <row r="105" spans="1:12" x14ac:dyDescent="0.25">
      <c r="A105" s="104"/>
      <c r="B105" s="194" t="s">
        <v>170</v>
      </c>
      <c r="C105" s="277" t="s">
        <v>34</v>
      </c>
      <c r="D105" s="278"/>
      <c r="E105" s="278"/>
      <c r="F105" s="278"/>
      <c r="G105" s="278"/>
      <c r="H105" s="195">
        <v>24750</v>
      </c>
      <c r="I105" s="285">
        <f t="shared" si="3"/>
        <v>0</v>
      </c>
      <c r="J105" s="286"/>
      <c r="K105" s="202">
        <f t="shared" si="4"/>
        <v>0</v>
      </c>
      <c r="L105" s="197">
        <v>24750</v>
      </c>
    </row>
    <row r="106" spans="1:12" x14ac:dyDescent="0.25">
      <c r="A106" s="104"/>
      <c r="B106" s="194" t="s">
        <v>171</v>
      </c>
      <c r="C106" s="277" t="s">
        <v>172</v>
      </c>
      <c r="D106" s="278"/>
      <c r="E106" s="278"/>
      <c r="F106" s="278"/>
      <c r="G106" s="278"/>
      <c r="H106" s="195">
        <v>24750</v>
      </c>
      <c r="I106" s="285">
        <f t="shared" ref="I106:I158" si="5">L106-H106</f>
        <v>0</v>
      </c>
      <c r="J106" s="286"/>
      <c r="K106" s="202">
        <f t="shared" ref="K106:K158" si="6">I106/H106</f>
        <v>0</v>
      </c>
      <c r="L106" s="197">
        <v>24750</v>
      </c>
    </row>
    <row r="107" spans="1:12" x14ac:dyDescent="0.25">
      <c r="A107" s="104"/>
      <c r="B107" s="188" t="s">
        <v>148</v>
      </c>
      <c r="C107" s="265" t="s">
        <v>149</v>
      </c>
      <c r="D107" s="266"/>
      <c r="E107" s="266"/>
      <c r="F107" s="266"/>
      <c r="G107" s="266"/>
      <c r="H107" s="189">
        <v>4060</v>
      </c>
      <c r="I107" s="267">
        <f t="shared" si="5"/>
        <v>6530</v>
      </c>
      <c r="J107" s="268"/>
      <c r="K107" s="200">
        <f t="shared" si="6"/>
        <v>1.6083743842364533</v>
      </c>
      <c r="L107" s="191">
        <v>10590</v>
      </c>
    </row>
    <row r="108" spans="1:12" x14ac:dyDescent="0.25">
      <c r="A108" s="104"/>
      <c r="B108" s="188" t="s">
        <v>150</v>
      </c>
      <c r="C108" s="265" t="s">
        <v>149</v>
      </c>
      <c r="D108" s="266"/>
      <c r="E108" s="266"/>
      <c r="F108" s="266"/>
      <c r="G108" s="266"/>
      <c r="H108" s="189">
        <v>4060</v>
      </c>
      <c r="I108" s="267">
        <f t="shared" si="5"/>
        <v>6500</v>
      </c>
      <c r="J108" s="268"/>
      <c r="K108" s="200">
        <f t="shared" si="6"/>
        <v>1.6009852216748768</v>
      </c>
      <c r="L108" s="191">
        <v>10560</v>
      </c>
    </row>
    <row r="109" spans="1:12" x14ac:dyDescent="0.25">
      <c r="A109" s="104"/>
      <c r="B109" s="194" t="s">
        <v>158</v>
      </c>
      <c r="C109" s="277" t="s">
        <v>31</v>
      </c>
      <c r="D109" s="278"/>
      <c r="E109" s="278"/>
      <c r="F109" s="278"/>
      <c r="G109" s="278"/>
      <c r="H109" s="195">
        <v>60</v>
      </c>
      <c r="I109" s="285">
        <f t="shared" si="5"/>
        <v>733.81</v>
      </c>
      <c r="J109" s="286"/>
      <c r="K109" s="202">
        <f t="shared" si="6"/>
        <v>12.230166666666666</v>
      </c>
      <c r="L109" s="197">
        <v>793.81</v>
      </c>
    </row>
    <row r="110" spans="1:12" x14ac:dyDescent="0.25">
      <c r="A110" s="104"/>
      <c r="B110" s="194" t="s">
        <v>159</v>
      </c>
      <c r="C110" s="277" t="s">
        <v>33</v>
      </c>
      <c r="D110" s="278"/>
      <c r="E110" s="278"/>
      <c r="F110" s="278"/>
      <c r="G110" s="278"/>
      <c r="H110" s="195">
        <v>60</v>
      </c>
      <c r="I110" s="285">
        <f t="shared" si="5"/>
        <v>733.81</v>
      </c>
      <c r="J110" s="286"/>
      <c r="K110" s="202">
        <f t="shared" si="6"/>
        <v>12.230166666666666</v>
      </c>
      <c r="L110" s="197">
        <v>793.81</v>
      </c>
    </row>
    <row r="111" spans="1:12" x14ac:dyDescent="0.25">
      <c r="A111" s="104"/>
      <c r="B111" s="194" t="s">
        <v>170</v>
      </c>
      <c r="C111" s="277" t="s">
        <v>34</v>
      </c>
      <c r="D111" s="278"/>
      <c r="E111" s="278"/>
      <c r="F111" s="278"/>
      <c r="G111" s="278"/>
      <c r="H111" s="195">
        <v>4000</v>
      </c>
      <c r="I111" s="285">
        <f t="shared" si="5"/>
        <v>5796.1900000000005</v>
      </c>
      <c r="J111" s="286"/>
      <c r="K111" s="202">
        <f t="shared" si="6"/>
        <v>1.4490475</v>
      </c>
      <c r="L111" s="197">
        <v>9796.19</v>
      </c>
    </row>
    <row r="112" spans="1:12" x14ac:dyDescent="0.25">
      <c r="A112" s="104"/>
      <c r="B112" s="194" t="s">
        <v>171</v>
      </c>
      <c r="C112" s="277" t="s">
        <v>172</v>
      </c>
      <c r="D112" s="278"/>
      <c r="E112" s="278"/>
      <c r="F112" s="278"/>
      <c r="G112" s="278"/>
      <c r="H112" s="195">
        <v>4000</v>
      </c>
      <c r="I112" s="285">
        <f t="shared" si="5"/>
        <v>5796.1900000000005</v>
      </c>
      <c r="J112" s="286"/>
      <c r="K112" s="202">
        <f t="shared" si="6"/>
        <v>1.4490475</v>
      </c>
      <c r="L112" s="197">
        <v>9796.19</v>
      </c>
    </row>
    <row r="113" spans="1:12" x14ac:dyDescent="0.25">
      <c r="A113" s="104"/>
      <c r="B113" s="188" t="s">
        <v>151</v>
      </c>
      <c r="C113" s="265" t="s">
        <v>152</v>
      </c>
      <c r="D113" s="266"/>
      <c r="E113" s="266"/>
      <c r="F113" s="266"/>
      <c r="G113" s="266"/>
      <c r="H113" s="189">
        <v>0</v>
      </c>
      <c r="I113" s="267">
        <f t="shared" si="5"/>
        <v>0</v>
      </c>
      <c r="J113" s="268"/>
      <c r="K113" s="200" t="e">
        <f t="shared" si="6"/>
        <v>#DIV/0!</v>
      </c>
      <c r="L113" s="191">
        <v>0</v>
      </c>
    </row>
    <row r="114" spans="1:12" x14ac:dyDescent="0.25">
      <c r="A114" s="104"/>
      <c r="B114" s="188" t="s">
        <v>153</v>
      </c>
      <c r="C114" s="265" t="s">
        <v>152</v>
      </c>
      <c r="D114" s="266"/>
      <c r="E114" s="266"/>
      <c r="F114" s="266"/>
      <c r="G114" s="266"/>
      <c r="H114" s="189">
        <v>0</v>
      </c>
      <c r="I114" s="267">
        <f t="shared" si="5"/>
        <v>0</v>
      </c>
      <c r="J114" s="268"/>
      <c r="K114" s="200" t="e">
        <f t="shared" si="6"/>
        <v>#DIV/0!</v>
      </c>
      <c r="L114" s="191">
        <v>0</v>
      </c>
    </row>
    <row r="115" spans="1:12" x14ac:dyDescent="0.25">
      <c r="A115" s="104"/>
      <c r="B115" s="194" t="s">
        <v>170</v>
      </c>
      <c r="C115" s="277" t="s">
        <v>34</v>
      </c>
      <c r="D115" s="278"/>
      <c r="E115" s="278"/>
      <c r="F115" s="278"/>
      <c r="G115" s="278"/>
      <c r="H115" s="195">
        <v>0</v>
      </c>
      <c r="I115" s="285">
        <f t="shared" si="5"/>
        <v>0</v>
      </c>
      <c r="J115" s="286"/>
      <c r="K115" s="202" t="e">
        <f t="shared" si="6"/>
        <v>#DIV/0!</v>
      </c>
      <c r="L115" s="197">
        <v>0</v>
      </c>
    </row>
    <row r="116" spans="1:12" x14ac:dyDescent="0.25">
      <c r="A116" s="104"/>
      <c r="B116" s="194" t="s">
        <v>171</v>
      </c>
      <c r="C116" s="277" t="s">
        <v>172</v>
      </c>
      <c r="D116" s="278"/>
      <c r="E116" s="278"/>
      <c r="F116" s="278"/>
      <c r="G116" s="278"/>
      <c r="H116" s="195">
        <v>0</v>
      </c>
      <c r="I116" s="285">
        <f t="shared" si="5"/>
        <v>0</v>
      </c>
      <c r="J116" s="286"/>
      <c r="K116" s="202" t="e">
        <f t="shared" si="6"/>
        <v>#DIV/0!</v>
      </c>
      <c r="L116" s="197">
        <v>0</v>
      </c>
    </row>
    <row r="117" spans="1:12" ht="25.5" x14ac:dyDescent="0.25">
      <c r="A117" s="104"/>
      <c r="B117" s="184" t="s">
        <v>175</v>
      </c>
      <c r="C117" s="273" t="s">
        <v>176</v>
      </c>
      <c r="D117" s="274"/>
      <c r="E117" s="274"/>
      <c r="F117" s="274"/>
      <c r="G117" s="274"/>
      <c r="H117" s="185">
        <v>700</v>
      </c>
      <c r="I117" s="271">
        <f t="shared" si="5"/>
        <v>700</v>
      </c>
      <c r="J117" s="272"/>
      <c r="K117" s="199">
        <f t="shared" si="6"/>
        <v>1</v>
      </c>
      <c r="L117" s="187">
        <v>1400</v>
      </c>
    </row>
    <row r="118" spans="1:12" x14ac:dyDescent="0.25">
      <c r="A118" s="104"/>
      <c r="B118" s="188" t="s">
        <v>112</v>
      </c>
      <c r="C118" s="265" t="s">
        <v>113</v>
      </c>
      <c r="D118" s="266"/>
      <c r="E118" s="266"/>
      <c r="F118" s="266"/>
      <c r="G118" s="266"/>
      <c r="H118" s="189">
        <v>700</v>
      </c>
      <c r="I118" s="267">
        <f t="shared" si="5"/>
        <v>700</v>
      </c>
      <c r="J118" s="268"/>
      <c r="K118" s="200">
        <f t="shared" si="6"/>
        <v>1</v>
      </c>
      <c r="L118" s="191">
        <v>1400</v>
      </c>
    </row>
    <row r="119" spans="1:12" x14ac:dyDescent="0.25">
      <c r="A119" s="104"/>
      <c r="B119" s="188" t="s">
        <v>114</v>
      </c>
      <c r="C119" s="265" t="s">
        <v>113</v>
      </c>
      <c r="D119" s="266"/>
      <c r="E119" s="266"/>
      <c r="F119" s="266"/>
      <c r="G119" s="266"/>
      <c r="H119" s="189">
        <v>700</v>
      </c>
      <c r="I119" s="267">
        <f t="shared" si="5"/>
        <v>700</v>
      </c>
      <c r="J119" s="268"/>
      <c r="K119" s="200">
        <f t="shared" si="6"/>
        <v>1</v>
      </c>
      <c r="L119" s="191">
        <v>1400</v>
      </c>
    </row>
    <row r="120" spans="1:12" x14ac:dyDescent="0.25">
      <c r="A120" s="104"/>
      <c r="B120" s="194" t="s">
        <v>158</v>
      </c>
      <c r="C120" s="277" t="s">
        <v>31</v>
      </c>
      <c r="D120" s="278"/>
      <c r="E120" s="278"/>
      <c r="F120" s="278"/>
      <c r="G120" s="278"/>
      <c r="H120" s="195">
        <v>700</v>
      </c>
      <c r="I120" s="285">
        <f t="shared" si="5"/>
        <v>700</v>
      </c>
      <c r="J120" s="286"/>
      <c r="K120" s="202">
        <f t="shared" si="6"/>
        <v>1</v>
      </c>
      <c r="L120" s="197">
        <v>1400</v>
      </c>
    </row>
    <row r="121" spans="1:12" x14ac:dyDescent="0.25">
      <c r="A121" s="104"/>
      <c r="B121" s="194" t="s">
        <v>159</v>
      </c>
      <c r="C121" s="277" t="s">
        <v>33</v>
      </c>
      <c r="D121" s="278"/>
      <c r="E121" s="278"/>
      <c r="F121" s="278"/>
      <c r="G121" s="278"/>
      <c r="H121" s="195">
        <v>700</v>
      </c>
      <c r="I121" s="285">
        <f t="shared" si="5"/>
        <v>700</v>
      </c>
      <c r="J121" s="286"/>
      <c r="K121" s="202">
        <f t="shared" si="6"/>
        <v>1</v>
      </c>
      <c r="L121" s="197">
        <v>1400</v>
      </c>
    </row>
    <row r="122" spans="1:12" ht="25.5" x14ac:dyDescent="0.25">
      <c r="A122" s="104"/>
      <c r="B122" s="184" t="s">
        <v>177</v>
      </c>
      <c r="C122" s="273" t="s">
        <v>178</v>
      </c>
      <c r="D122" s="274"/>
      <c r="E122" s="274"/>
      <c r="F122" s="274"/>
      <c r="G122" s="274"/>
      <c r="H122" s="185">
        <v>0</v>
      </c>
      <c r="I122" s="271">
        <f t="shared" si="5"/>
        <v>0</v>
      </c>
      <c r="J122" s="272"/>
      <c r="K122" s="199" t="e">
        <f t="shared" si="6"/>
        <v>#DIV/0!</v>
      </c>
      <c r="L122" s="187">
        <v>0</v>
      </c>
    </row>
    <row r="123" spans="1:12" x14ac:dyDescent="0.25">
      <c r="A123" s="104"/>
      <c r="B123" s="188" t="s">
        <v>112</v>
      </c>
      <c r="C123" s="265" t="s">
        <v>113</v>
      </c>
      <c r="D123" s="266"/>
      <c r="E123" s="266"/>
      <c r="F123" s="266"/>
      <c r="G123" s="266"/>
      <c r="H123" s="189">
        <v>0</v>
      </c>
      <c r="I123" s="267">
        <f t="shared" si="5"/>
        <v>0</v>
      </c>
      <c r="J123" s="268"/>
      <c r="K123" s="200" t="e">
        <f t="shared" si="6"/>
        <v>#DIV/0!</v>
      </c>
      <c r="L123" s="191">
        <v>0</v>
      </c>
    </row>
    <row r="124" spans="1:12" x14ac:dyDescent="0.25">
      <c r="A124" s="104"/>
      <c r="B124" s="188" t="s">
        <v>114</v>
      </c>
      <c r="C124" s="265" t="s">
        <v>113</v>
      </c>
      <c r="D124" s="266"/>
      <c r="E124" s="266"/>
      <c r="F124" s="266"/>
      <c r="G124" s="266"/>
      <c r="H124" s="189">
        <v>0</v>
      </c>
      <c r="I124" s="267">
        <f t="shared" si="5"/>
        <v>0</v>
      </c>
      <c r="J124" s="268"/>
      <c r="K124" s="200" t="e">
        <f t="shared" si="6"/>
        <v>#DIV/0!</v>
      </c>
      <c r="L124" s="191">
        <v>0</v>
      </c>
    </row>
    <row r="125" spans="1:12" x14ac:dyDescent="0.25">
      <c r="A125" s="104"/>
      <c r="B125" s="193">
        <v>4</v>
      </c>
      <c r="C125" s="277" t="s">
        <v>34</v>
      </c>
      <c r="D125" s="278"/>
      <c r="E125" s="278"/>
      <c r="F125" s="278"/>
      <c r="G125" s="278"/>
      <c r="H125" s="195">
        <v>0</v>
      </c>
      <c r="I125" s="285">
        <f t="shared" si="5"/>
        <v>0</v>
      </c>
      <c r="J125" s="286"/>
      <c r="K125" s="202" t="e">
        <f t="shared" si="6"/>
        <v>#DIV/0!</v>
      </c>
      <c r="L125" s="197">
        <v>0</v>
      </c>
    </row>
    <row r="126" spans="1:12" x14ac:dyDescent="0.25">
      <c r="A126" s="104"/>
      <c r="B126" s="193">
        <v>42</v>
      </c>
      <c r="C126" s="277" t="s">
        <v>172</v>
      </c>
      <c r="D126" s="278"/>
      <c r="E126" s="278"/>
      <c r="F126" s="278"/>
      <c r="G126" s="278"/>
      <c r="H126" s="195">
        <v>0</v>
      </c>
      <c r="I126" s="285">
        <f t="shared" si="5"/>
        <v>0</v>
      </c>
      <c r="J126" s="286"/>
      <c r="K126" s="202" t="e">
        <f t="shared" si="6"/>
        <v>#DIV/0!</v>
      </c>
      <c r="L126" s="197">
        <v>0</v>
      </c>
    </row>
    <row r="127" spans="1:12" ht="25.5" x14ac:dyDescent="0.25">
      <c r="A127" s="104"/>
      <c r="B127" s="184" t="s">
        <v>179</v>
      </c>
      <c r="C127" s="273" t="s">
        <v>180</v>
      </c>
      <c r="D127" s="274"/>
      <c r="E127" s="274"/>
      <c r="F127" s="274"/>
      <c r="G127" s="274"/>
      <c r="H127" s="185">
        <v>50</v>
      </c>
      <c r="I127" s="271">
        <f t="shared" si="5"/>
        <v>0</v>
      </c>
      <c r="J127" s="272"/>
      <c r="K127" s="199">
        <f t="shared" si="6"/>
        <v>0</v>
      </c>
      <c r="L127" s="187">
        <v>50</v>
      </c>
    </row>
    <row r="128" spans="1:12" x14ac:dyDescent="0.25">
      <c r="A128" s="104"/>
      <c r="B128" s="188" t="s">
        <v>112</v>
      </c>
      <c r="C128" s="265" t="s">
        <v>113</v>
      </c>
      <c r="D128" s="266"/>
      <c r="E128" s="266"/>
      <c r="F128" s="266"/>
      <c r="G128" s="266"/>
      <c r="H128" s="189">
        <v>50</v>
      </c>
      <c r="I128" s="267">
        <f t="shared" si="5"/>
        <v>0</v>
      </c>
      <c r="J128" s="268"/>
      <c r="K128" s="200">
        <f t="shared" si="6"/>
        <v>0</v>
      </c>
      <c r="L128" s="191">
        <v>50</v>
      </c>
    </row>
    <row r="129" spans="1:12" x14ac:dyDescent="0.25">
      <c r="A129" s="104"/>
      <c r="B129" s="188" t="s">
        <v>114</v>
      </c>
      <c r="C129" s="265" t="s">
        <v>113</v>
      </c>
      <c r="D129" s="266"/>
      <c r="E129" s="266"/>
      <c r="F129" s="266"/>
      <c r="G129" s="266"/>
      <c r="H129" s="189">
        <v>50</v>
      </c>
      <c r="I129" s="267">
        <f t="shared" si="5"/>
        <v>0</v>
      </c>
      <c r="J129" s="268"/>
      <c r="K129" s="200">
        <f t="shared" si="6"/>
        <v>0</v>
      </c>
      <c r="L129" s="191">
        <v>50</v>
      </c>
    </row>
    <row r="130" spans="1:12" x14ac:dyDescent="0.25">
      <c r="A130" s="104"/>
      <c r="B130" s="194" t="s">
        <v>158</v>
      </c>
      <c r="C130" s="277" t="s">
        <v>31</v>
      </c>
      <c r="D130" s="278"/>
      <c r="E130" s="278"/>
      <c r="F130" s="278"/>
      <c r="G130" s="278"/>
      <c r="H130" s="195">
        <v>50</v>
      </c>
      <c r="I130" s="285">
        <f t="shared" si="5"/>
        <v>0</v>
      </c>
      <c r="J130" s="286"/>
      <c r="K130" s="202">
        <f t="shared" si="6"/>
        <v>0</v>
      </c>
      <c r="L130" s="197">
        <v>50</v>
      </c>
    </row>
    <row r="131" spans="1:12" x14ac:dyDescent="0.25">
      <c r="A131" s="104"/>
      <c r="B131" s="194" t="s">
        <v>159</v>
      </c>
      <c r="C131" s="277" t="s">
        <v>33</v>
      </c>
      <c r="D131" s="278"/>
      <c r="E131" s="278"/>
      <c r="F131" s="278"/>
      <c r="G131" s="278"/>
      <c r="H131" s="195">
        <v>50</v>
      </c>
      <c r="I131" s="285">
        <f t="shared" si="5"/>
        <v>0</v>
      </c>
      <c r="J131" s="286"/>
      <c r="K131" s="202">
        <f t="shared" si="6"/>
        <v>0</v>
      </c>
      <c r="L131" s="197">
        <v>50</v>
      </c>
    </row>
    <row r="132" spans="1:12" ht="25.5" x14ac:dyDescent="0.25">
      <c r="A132" s="104"/>
      <c r="B132" s="184" t="s">
        <v>181</v>
      </c>
      <c r="C132" s="273" t="s">
        <v>182</v>
      </c>
      <c r="D132" s="274"/>
      <c r="E132" s="274"/>
      <c r="F132" s="274"/>
      <c r="G132" s="274"/>
      <c r="H132" s="185">
        <v>50</v>
      </c>
      <c r="I132" s="271">
        <f t="shared" si="5"/>
        <v>3060</v>
      </c>
      <c r="J132" s="272"/>
      <c r="K132" s="199">
        <f t="shared" si="6"/>
        <v>61.2</v>
      </c>
      <c r="L132" s="187">
        <v>3110</v>
      </c>
    </row>
    <row r="133" spans="1:12" x14ac:dyDescent="0.25">
      <c r="A133" s="104"/>
      <c r="B133" s="194" t="s">
        <v>112</v>
      </c>
      <c r="C133" s="277" t="s">
        <v>113</v>
      </c>
      <c r="D133" s="278"/>
      <c r="E133" s="278"/>
      <c r="F133" s="278"/>
      <c r="G133" s="278"/>
      <c r="H133" s="195">
        <v>50</v>
      </c>
      <c r="I133" s="285">
        <f t="shared" si="5"/>
        <v>3060</v>
      </c>
      <c r="J133" s="286"/>
      <c r="K133" s="202">
        <f t="shared" si="6"/>
        <v>61.2</v>
      </c>
      <c r="L133" s="197">
        <v>3110</v>
      </c>
    </row>
    <row r="134" spans="1:12" x14ac:dyDescent="0.25">
      <c r="A134" s="104"/>
      <c r="B134" s="194" t="s">
        <v>114</v>
      </c>
      <c r="C134" s="277" t="s">
        <v>113</v>
      </c>
      <c r="D134" s="278"/>
      <c r="E134" s="278"/>
      <c r="F134" s="278"/>
      <c r="G134" s="278"/>
      <c r="H134" s="195">
        <v>50</v>
      </c>
      <c r="I134" s="285">
        <f t="shared" si="5"/>
        <v>3060</v>
      </c>
      <c r="J134" s="286"/>
      <c r="K134" s="202">
        <f t="shared" si="6"/>
        <v>61.2</v>
      </c>
      <c r="L134" s="197">
        <v>3110</v>
      </c>
    </row>
    <row r="135" spans="1:12" x14ac:dyDescent="0.25">
      <c r="A135" s="104"/>
      <c r="B135" s="194" t="s">
        <v>158</v>
      </c>
      <c r="C135" s="277" t="s">
        <v>31</v>
      </c>
      <c r="D135" s="278"/>
      <c r="E135" s="278"/>
      <c r="F135" s="278"/>
      <c r="G135" s="278"/>
      <c r="H135" s="195">
        <v>50</v>
      </c>
      <c r="I135" s="285">
        <f t="shared" si="5"/>
        <v>2290</v>
      </c>
      <c r="J135" s="286"/>
      <c r="K135" s="202">
        <f t="shared" si="6"/>
        <v>45.8</v>
      </c>
      <c r="L135" s="197">
        <v>2340</v>
      </c>
    </row>
    <row r="136" spans="1:12" x14ac:dyDescent="0.25">
      <c r="A136" s="104"/>
      <c r="B136" s="194" t="s">
        <v>165</v>
      </c>
      <c r="C136" s="277" t="s">
        <v>32</v>
      </c>
      <c r="D136" s="278"/>
      <c r="E136" s="278"/>
      <c r="F136" s="278"/>
      <c r="G136" s="278"/>
      <c r="H136" s="195">
        <v>50</v>
      </c>
      <c r="I136" s="285">
        <f t="shared" si="5"/>
        <v>0</v>
      </c>
      <c r="J136" s="286"/>
      <c r="K136" s="202">
        <f t="shared" si="6"/>
        <v>0</v>
      </c>
      <c r="L136" s="197">
        <v>50</v>
      </c>
    </row>
    <row r="137" spans="1:12" x14ac:dyDescent="0.25">
      <c r="A137" s="104"/>
      <c r="B137" s="194" t="s">
        <v>159</v>
      </c>
      <c r="C137" s="277" t="s">
        <v>33</v>
      </c>
      <c r="D137" s="278"/>
      <c r="E137" s="278"/>
      <c r="F137" s="278"/>
      <c r="G137" s="278"/>
      <c r="H137" s="195">
        <v>0</v>
      </c>
      <c r="I137" s="285">
        <f t="shared" si="5"/>
        <v>2290</v>
      </c>
      <c r="J137" s="286"/>
      <c r="K137" s="202" t="e">
        <f t="shared" si="6"/>
        <v>#DIV/0!</v>
      </c>
      <c r="L137" s="197">
        <v>2290</v>
      </c>
    </row>
    <row r="138" spans="1:12" x14ac:dyDescent="0.25">
      <c r="A138" s="104"/>
      <c r="B138" s="194" t="s">
        <v>170</v>
      </c>
      <c r="C138" s="277" t="s">
        <v>34</v>
      </c>
      <c r="D138" s="278"/>
      <c r="E138" s="278"/>
      <c r="F138" s="278"/>
      <c r="G138" s="278"/>
      <c r="H138" s="195">
        <v>0</v>
      </c>
      <c r="I138" s="285">
        <f t="shared" si="5"/>
        <v>770</v>
      </c>
      <c r="J138" s="286"/>
      <c r="K138" s="202" t="e">
        <f t="shared" si="6"/>
        <v>#DIV/0!</v>
      </c>
      <c r="L138" s="197">
        <v>770</v>
      </c>
    </row>
    <row r="139" spans="1:12" x14ac:dyDescent="0.25">
      <c r="A139" s="104"/>
      <c r="B139" s="194" t="s">
        <v>171</v>
      </c>
      <c r="C139" s="277" t="s">
        <v>172</v>
      </c>
      <c r="D139" s="278"/>
      <c r="E139" s="278"/>
      <c r="F139" s="278"/>
      <c r="G139" s="278"/>
      <c r="H139" s="195">
        <v>0</v>
      </c>
      <c r="I139" s="285">
        <f t="shared" si="5"/>
        <v>770</v>
      </c>
      <c r="J139" s="286"/>
      <c r="K139" s="202" t="e">
        <f t="shared" si="6"/>
        <v>#DIV/0!</v>
      </c>
      <c r="L139" s="197">
        <v>770</v>
      </c>
    </row>
    <row r="140" spans="1:12" ht="25.5" x14ac:dyDescent="0.25">
      <c r="A140" s="104"/>
      <c r="B140" s="184" t="s">
        <v>183</v>
      </c>
      <c r="C140" s="273" t="s">
        <v>184</v>
      </c>
      <c r="D140" s="274"/>
      <c r="E140" s="274"/>
      <c r="F140" s="274"/>
      <c r="G140" s="274"/>
      <c r="H140" s="185">
        <v>14250</v>
      </c>
      <c r="I140" s="271">
        <f t="shared" si="5"/>
        <v>0</v>
      </c>
      <c r="J140" s="272"/>
      <c r="K140" s="199">
        <f t="shared" si="6"/>
        <v>0</v>
      </c>
      <c r="L140" s="187">
        <v>14250</v>
      </c>
    </row>
    <row r="141" spans="1:12" x14ac:dyDescent="0.25">
      <c r="A141" s="104"/>
      <c r="B141" s="194" t="s">
        <v>112</v>
      </c>
      <c r="C141" s="277" t="s">
        <v>113</v>
      </c>
      <c r="D141" s="278"/>
      <c r="E141" s="278"/>
      <c r="F141" s="278"/>
      <c r="G141" s="278"/>
      <c r="H141" s="195">
        <v>14250</v>
      </c>
      <c r="I141" s="285">
        <f t="shared" si="5"/>
        <v>0</v>
      </c>
      <c r="J141" s="286"/>
      <c r="K141" s="202">
        <f t="shared" si="6"/>
        <v>0</v>
      </c>
      <c r="L141" s="197">
        <v>14250</v>
      </c>
    </row>
    <row r="142" spans="1:12" x14ac:dyDescent="0.25">
      <c r="A142" s="104"/>
      <c r="B142" s="194" t="s">
        <v>114</v>
      </c>
      <c r="C142" s="277" t="s">
        <v>113</v>
      </c>
      <c r="D142" s="278"/>
      <c r="E142" s="278"/>
      <c r="F142" s="278"/>
      <c r="G142" s="278"/>
      <c r="H142" s="195">
        <v>14250</v>
      </c>
      <c r="I142" s="285">
        <f t="shared" si="5"/>
        <v>0</v>
      </c>
      <c r="J142" s="286"/>
      <c r="K142" s="202">
        <f t="shared" si="6"/>
        <v>0</v>
      </c>
      <c r="L142" s="197">
        <v>14250</v>
      </c>
    </row>
    <row r="143" spans="1:12" x14ac:dyDescent="0.25">
      <c r="A143" s="104"/>
      <c r="B143" s="194" t="s">
        <v>158</v>
      </c>
      <c r="C143" s="277" t="s">
        <v>31</v>
      </c>
      <c r="D143" s="278"/>
      <c r="E143" s="278"/>
      <c r="F143" s="278"/>
      <c r="G143" s="278"/>
      <c r="H143" s="195">
        <v>10750</v>
      </c>
      <c r="I143" s="285">
        <f t="shared" si="5"/>
        <v>0</v>
      </c>
      <c r="J143" s="286"/>
      <c r="K143" s="202">
        <f t="shared" si="6"/>
        <v>0</v>
      </c>
      <c r="L143" s="197">
        <v>10750</v>
      </c>
    </row>
    <row r="144" spans="1:12" x14ac:dyDescent="0.25">
      <c r="A144" s="104"/>
      <c r="B144" s="194" t="s">
        <v>159</v>
      </c>
      <c r="C144" s="277" t="s">
        <v>33</v>
      </c>
      <c r="D144" s="278"/>
      <c r="E144" s="278"/>
      <c r="F144" s="278"/>
      <c r="G144" s="278"/>
      <c r="H144" s="195">
        <v>10750</v>
      </c>
      <c r="I144" s="285">
        <f t="shared" si="5"/>
        <v>0</v>
      </c>
      <c r="J144" s="286"/>
      <c r="K144" s="202">
        <f t="shared" si="6"/>
        <v>0</v>
      </c>
      <c r="L144" s="197">
        <v>10750</v>
      </c>
    </row>
    <row r="145" spans="1:12" x14ac:dyDescent="0.25">
      <c r="A145" s="104"/>
      <c r="B145" s="194" t="s">
        <v>170</v>
      </c>
      <c r="C145" s="277" t="s">
        <v>34</v>
      </c>
      <c r="D145" s="278"/>
      <c r="E145" s="278"/>
      <c r="F145" s="278"/>
      <c r="G145" s="278"/>
      <c r="H145" s="195">
        <v>3500</v>
      </c>
      <c r="I145" s="285">
        <f t="shared" si="5"/>
        <v>0</v>
      </c>
      <c r="J145" s="286"/>
      <c r="K145" s="202">
        <f t="shared" si="6"/>
        <v>0</v>
      </c>
      <c r="L145" s="197">
        <v>3500</v>
      </c>
    </row>
    <row r="146" spans="1:12" x14ac:dyDescent="0.25">
      <c r="A146" s="104"/>
      <c r="B146" s="194" t="s">
        <v>171</v>
      </c>
      <c r="C146" s="277" t="s">
        <v>172</v>
      </c>
      <c r="D146" s="278"/>
      <c r="E146" s="278"/>
      <c r="F146" s="278"/>
      <c r="G146" s="278"/>
      <c r="H146" s="195">
        <v>3500</v>
      </c>
      <c r="I146" s="285">
        <f t="shared" si="5"/>
        <v>0</v>
      </c>
      <c r="J146" s="286"/>
      <c r="K146" s="202">
        <f t="shared" si="6"/>
        <v>0</v>
      </c>
      <c r="L146" s="197">
        <v>3500</v>
      </c>
    </row>
    <row r="147" spans="1:12" ht="25.5" x14ac:dyDescent="0.25">
      <c r="A147" s="104"/>
      <c r="B147" s="184" t="s">
        <v>185</v>
      </c>
      <c r="C147" s="273" t="s">
        <v>186</v>
      </c>
      <c r="D147" s="274"/>
      <c r="E147" s="274"/>
      <c r="F147" s="274"/>
      <c r="G147" s="274"/>
      <c r="H147" s="185">
        <f>H148+H154+H159</f>
        <v>12972.830000000002</v>
      </c>
      <c r="I147" s="271">
        <f t="shared" si="5"/>
        <v>0</v>
      </c>
      <c r="J147" s="272"/>
      <c r="K147" s="199">
        <f t="shared" si="6"/>
        <v>0</v>
      </c>
      <c r="L147" s="187">
        <v>12972.83</v>
      </c>
    </row>
    <row r="148" spans="1:12" x14ac:dyDescent="0.25">
      <c r="A148" s="104"/>
      <c r="B148" s="188" t="s">
        <v>112</v>
      </c>
      <c r="C148" s="265" t="s">
        <v>113</v>
      </c>
      <c r="D148" s="266"/>
      <c r="E148" s="266"/>
      <c r="F148" s="266"/>
      <c r="G148" s="266"/>
      <c r="H148" s="189">
        <v>1389.85</v>
      </c>
      <c r="I148" s="267">
        <f t="shared" si="5"/>
        <v>0</v>
      </c>
      <c r="J148" s="268"/>
      <c r="K148" s="200">
        <f t="shared" si="6"/>
        <v>0</v>
      </c>
      <c r="L148" s="191">
        <v>1389.85</v>
      </c>
    </row>
    <row r="149" spans="1:12" x14ac:dyDescent="0.25">
      <c r="A149" s="104"/>
      <c r="B149" s="188" t="s">
        <v>114</v>
      </c>
      <c r="C149" s="265" t="s">
        <v>113</v>
      </c>
      <c r="D149" s="266"/>
      <c r="E149" s="266"/>
      <c r="F149" s="266"/>
      <c r="G149" s="266"/>
      <c r="H149" s="189">
        <v>1389.85</v>
      </c>
      <c r="I149" s="267">
        <f t="shared" si="5"/>
        <v>0</v>
      </c>
      <c r="J149" s="268"/>
      <c r="K149" s="200">
        <f t="shared" si="6"/>
        <v>0</v>
      </c>
      <c r="L149" s="191">
        <v>1389.85</v>
      </c>
    </row>
    <row r="150" spans="1:12" x14ac:dyDescent="0.25">
      <c r="A150" s="104"/>
      <c r="B150" s="194" t="s">
        <v>158</v>
      </c>
      <c r="C150" s="277" t="s">
        <v>31</v>
      </c>
      <c r="D150" s="278"/>
      <c r="E150" s="278"/>
      <c r="F150" s="278"/>
      <c r="G150" s="278"/>
      <c r="H150" s="195">
        <v>1389.85</v>
      </c>
      <c r="I150" s="285">
        <f t="shared" si="5"/>
        <v>0</v>
      </c>
      <c r="J150" s="286"/>
      <c r="K150" s="202">
        <f t="shared" si="6"/>
        <v>0</v>
      </c>
      <c r="L150" s="197">
        <v>1389.85</v>
      </c>
    </row>
    <row r="151" spans="1:12" x14ac:dyDescent="0.25">
      <c r="A151" s="104"/>
      <c r="B151" s="194" t="s">
        <v>165</v>
      </c>
      <c r="C151" s="277" t="s">
        <v>32</v>
      </c>
      <c r="D151" s="278"/>
      <c r="E151" s="278"/>
      <c r="F151" s="278"/>
      <c r="G151" s="278"/>
      <c r="H151" s="195">
        <v>1294.47</v>
      </c>
      <c r="I151" s="285">
        <f t="shared" si="5"/>
        <v>0</v>
      </c>
      <c r="J151" s="286"/>
      <c r="K151" s="202">
        <f t="shared" si="6"/>
        <v>0</v>
      </c>
      <c r="L151" s="197">
        <v>1294.47</v>
      </c>
    </row>
    <row r="152" spans="1:12" x14ac:dyDescent="0.25">
      <c r="A152" s="104"/>
      <c r="B152" s="194" t="s">
        <v>159</v>
      </c>
      <c r="C152" s="277" t="s">
        <v>33</v>
      </c>
      <c r="D152" s="278"/>
      <c r="E152" s="278"/>
      <c r="F152" s="278"/>
      <c r="G152" s="278"/>
      <c r="H152" s="195">
        <v>95.38</v>
      </c>
      <c r="I152" s="285">
        <f t="shared" si="5"/>
        <v>0</v>
      </c>
      <c r="J152" s="286"/>
      <c r="K152" s="202">
        <f t="shared" si="6"/>
        <v>0</v>
      </c>
      <c r="L152" s="197">
        <v>95.38</v>
      </c>
    </row>
    <row r="153" spans="1:12" x14ac:dyDescent="0.25">
      <c r="A153" s="104"/>
      <c r="B153" s="188" t="s">
        <v>122</v>
      </c>
      <c r="C153" s="265" t="s">
        <v>123</v>
      </c>
      <c r="D153" s="266"/>
      <c r="E153" s="266"/>
      <c r="F153" s="266"/>
      <c r="G153" s="266"/>
      <c r="H153" s="189" t="e">
        <f>H154+#REF!+H159+#REF!+#REF!+H171+#REF!</f>
        <v>#REF!</v>
      </c>
      <c r="I153" s="267" t="e">
        <f t="shared" si="5"/>
        <v>#REF!</v>
      </c>
      <c r="J153" s="268"/>
      <c r="K153" s="200" t="e">
        <f t="shared" si="6"/>
        <v>#REF!</v>
      </c>
      <c r="L153" s="191">
        <v>15872.5</v>
      </c>
    </row>
    <row r="154" spans="1:12" x14ac:dyDescent="0.25">
      <c r="A154" s="104"/>
      <c r="B154" s="188" t="s">
        <v>124</v>
      </c>
      <c r="C154" s="265" t="s">
        <v>125</v>
      </c>
      <c r="D154" s="266"/>
      <c r="E154" s="266"/>
      <c r="F154" s="266"/>
      <c r="G154" s="266"/>
      <c r="H154" s="189">
        <v>1737.45</v>
      </c>
      <c r="I154" s="267">
        <f t="shared" si="5"/>
        <v>0</v>
      </c>
      <c r="J154" s="268"/>
      <c r="K154" s="200">
        <f t="shared" si="6"/>
        <v>0</v>
      </c>
      <c r="L154" s="191">
        <v>1737.45</v>
      </c>
    </row>
    <row r="155" spans="1:12" ht="21.75" customHeight="1" x14ac:dyDescent="0.25">
      <c r="A155" s="104"/>
      <c r="B155" s="188" t="s">
        <v>128</v>
      </c>
      <c r="C155" s="265" t="s">
        <v>76</v>
      </c>
      <c r="D155" s="266"/>
      <c r="E155" s="266"/>
      <c r="F155" s="266"/>
      <c r="G155" s="266"/>
      <c r="H155" s="189">
        <v>1737.45</v>
      </c>
      <c r="I155" s="267">
        <f t="shared" si="5"/>
        <v>0</v>
      </c>
      <c r="J155" s="268"/>
      <c r="K155" s="200">
        <f t="shared" si="6"/>
        <v>0</v>
      </c>
      <c r="L155" s="191">
        <v>1737.45</v>
      </c>
    </row>
    <row r="156" spans="1:12" x14ac:dyDescent="0.25">
      <c r="A156" s="104"/>
      <c r="B156" s="194" t="s">
        <v>158</v>
      </c>
      <c r="C156" s="277" t="s">
        <v>31</v>
      </c>
      <c r="D156" s="278"/>
      <c r="E156" s="278"/>
      <c r="F156" s="278"/>
      <c r="G156" s="278"/>
      <c r="H156" s="195">
        <f>H157+H158</f>
        <v>1737.45</v>
      </c>
      <c r="I156" s="285">
        <f t="shared" si="5"/>
        <v>0</v>
      </c>
      <c r="J156" s="286"/>
      <c r="K156" s="202">
        <f t="shared" si="6"/>
        <v>0</v>
      </c>
      <c r="L156" s="197">
        <v>1737.45</v>
      </c>
    </row>
    <row r="157" spans="1:12" x14ac:dyDescent="0.25">
      <c r="A157" s="104"/>
      <c r="B157" s="194" t="s">
        <v>165</v>
      </c>
      <c r="C157" s="277" t="s">
        <v>32</v>
      </c>
      <c r="D157" s="278"/>
      <c r="E157" s="278"/>
      <c r="F157" s="278"/>
      <c r="G157" s="278"/>
      <c r="H157" s="195">
        <v>1618.22</v>
      </c>
      <c r="I157" s="285">
        <f t="shared" si="5"/>
        <v>0</v>
      </c>
      <c r="J157" s="286"/>
      <c r="K157" s="202">
        <f t="shared" si="6"/>
        <v>0</v>
      </c>
      <c r="L157" s="197">
        <v>1618.22</v>
      </c>
    </row>
    <row r="158" spans="1:12" x14ac:dyDescent="0.25">
      <c r="A158" s="104"/>
      <c r="B158" s="194" t="s">
        <v>159</v>
      </c>
      <c r="C158" s="277" t="s">
        <v>33</v>
      </c>
      <c r="D158" s="278"/>
      <c r="E158" s="278"/>
      <c r="F158" s="278"/>
      <c r="G158" s="278"/>
      <c r="H158" s="195">
        <v>119.23</v>
      </c>
      <c r="I158" s="285">
        <f t="shared" si="5"/>
        <v>0</v>
      </c>
      <c r="J158" s="286"/>
      <c r="K158" s="202">
        <f t="shared" si="6"/>
        <v>0</v>
      </c>
      <c r="L158" s="197">
        <v>119.23</v>
      </c>
    </row>
    <row r="159" spans="1:12" x14ac:dyDescent="0.25">
      <c r="A159" s="104"/>
      <c r="B159" s="188" t="s">
        <v>140</v>
      </c>
      <c r="C159" s="265" t="s">
        <v>87</v>
      </c>
      <c r="D159" s="266"/>
      <c r="E159" s="266"/>
      <c r="F159" s="266"/>
      <c r="G159" s="266"/>
      <c r="H159" s="189">
        <v>9845.5300000000007</v>
      </c>
      <c r="I159" s="267">
        <f t="shared" ref="I159:I181" si="7">L159-H159</f>
        <v>0</v>
      </c>
      <c r="J159" s="268"/>
      <c r="K159" s="200">
        <f t="shared" ref="K159:K181" si="8">I159/H159</f>
        <v>0</v>
      </c>
      <c r="L159" s="191">
        <v>9845.5300000000007</v>
      </c>
    </row>
    <row r="160" spans="1:12" x14ac:dyDescent="0.25">
      <c r="A160" s="104"/>
      <c r="B160" s="188" t="s">
        <v>141</v>
      </c>
      <c r="C160" s="265" t="s">
        <v>142</v>
      </c>
      <c r="D160" s="266"/>
      <c r="E160" s="266"/>
      <c r="F160" s="266"/>
      <c r="G160" s="266"/>
      <c r="H160" s="189">
        <v>9845.5300000000007</v>
      </c>
      <c r="I160" s="267">
        <f t="shared" si="7"/>
        <v>0</v>
      </c>
      <c r="J160" s="268"/>
      <c r="K160" s="200">
        <f t="shared" si="8"/>
        <v>0</v>
      </c>
      <c r="L160" s="191">
        <v>9845.5300000000007</v>
      </c>
    </row>
    <row r="161" spans="1:12" x14ac:dyDescent="0.25">
      <c r="A161" s="104"/>
      <c r="B161" s="194" t="s">
        <v>158</v>
      </c>
      <c r="C161" s="277" t="s">
        <v>31</v>
      </c>
      <c r="D161" s="278"/>
      <c r="E161" s="278"/>
      <c r="F161" s="278"/>
      <c r="G161" s="278"/>
      <c r="H161" s="195">
        <f>H162+H163</f>
        <v>9845.5300000000007</v>
      </c>
      <c r="I161" s="285">
        <f t="shared" si="7"/>
        <v>0</v>
      </c>
      <c r="J161" s="286"/>
      <c r="K161" s="202">
        <f t="shared" si="8"/>
        <v>0</v>
      </c>
      <c r="L161" s="197">
        <v>9845.5300000000007</v>
      </c>
    </row>
    <row r="162" spans="1:12" x14ac:dyDescent="0.25">
      <c r="A162" s="104"/>
      <c r="B162" s="194" t="s">
        <v>165</v>
      </c>
      <c r="C162" s="277" t="s">
        <v>32</v>
      </c>
      <c r="D162" s="278"/>
      <c r="E162" s="278"/>
      <c r="F162" s="278"/>
      <c r="G162" s="278"/>
      <c r="H162" s="195">
        <v>9169.8700000000008</v>
      </c>
      <c r="I162" s="285">
        <f t="shared" si="7"/>
        <v>0</v>
      </c>
      <c r="J162" s="286"/>
      <c r="K162" s="202">
        <f t="shared" si="8"/>
        <v>0</v>
      </c>
      <c r="L162" s="197">
        <v>9169.8700000000008</v>
      </c>
    </row>
    <row r="163" spans="1:12" x14ac:dyDescent="0.25">
      <c r="A163" s="104"/>
      <c r="B163" s="194" t="s">
        <v>159</v>
      </c>
      <c r="C163" s="277" t="s">
        <v>33</v>
      </c>
      <c r="D163" s="278"/>
      <c r="E163" s="278"/>
      <c r="F163" s="278"/>
      <c r="G163" s="278"/>
      <c r="H163" s="195">
        <v>675.66</v>
      </c>
      <c r="I163" s="285">
        <f t="shared" si="7"/>
        <v>0</v>
      </c>
      <c r="J163" s="286"/>
      <c r="K163" s="202">
        <f t="shared" si="8"/>
        <v>0</v>
      </c>
      <c r="L163" s="197">
        <v>675.66</v>
      </c>
    </row>
    <row r="164" spans="1:12" ht="25.5" x14ac:dyDescent="0.25">
      <c r="A164" s="104"/>
      <c r="B164" s="184" t="s">
        <v>187</v>
      </c>
      <c r="C164" s="273" t="s">
        <v>188</v>
      </c>
      <c r="D164" s="274"/>
      <c r="E164" s="274"/>
      <c r="F164" s="274"/>
      <c r="G164" s="274"/>
      <c r="H164" s="185">
        <v>570</v>
      </c>
      <c r="I164" s="271">
        <f t="shared" si="7"/>
        <v>0</v>
      </c>
      <c r="J164" s="272"/>
      <c r="K164" s="199">
        <f t="shared" si="8"/>
        <v>0</v>
      </c>
      <c r="L164" s="187">
        <v>570</v>
      </c>
    </row>
    <row r="165" spans="1:12" x14ac:dyDescent="0.25">
      <c r="A165" s="104"/>
      <c r="B165" s="188" t="s">
        <v>112</v>
      </c>
      <c r="C165" s="265" t="s">
        <v>113</v>
      </c>
      <c r="D165" s="266"/>
      <c r="E165" s="266"/>
      <c r="F165" s="266"/>
      <c r="G165" s="266"/>
      <c r="H165" s="189">
        <v>570</v>
      </c>
      <c r="I165" s="267">
        <f t="shared" si="7"/>
        <v>0</v>
      </c>
      <c r="J165" s="268"/>
      <c r="K165" s="200">
        <f t="shared" si="8"/>
        <v>0</v>
      </c>
      <c r="L165" s="191">
        <v>570</v>
      </c>
    </row>
    <row r="166" spans="1:12" x14ac:dyDescent="0.25">
      <c r="A166" s="104"/>
      <c r="B166" s="188" t="s">
        <v>114</v>
      </c>
      <c r="C166" s="265" t="s">
        <v>113</v>
      </c>
      <c r="D166" s="266"/>
      <c r="E166" s="266"/>
      <c r="F166" s="266"/>
      <c r="G166" s="266"/>
      <c r="H166" s="189">
        <v>570</v>
      </c>
      <c r="I166" s="267">
        <f t="shared" si="7"/>
        <v>0</v>
      </c>
      <c r="J166" s="268"/>
      <c r="K166" s="200">
        <f t="shared" si="8"/>
        <v>0</v>
      </c>
      <c r="L166" s="191">
        <v>570</v>
      </c>
    </row>
    <row r="167" spans="1:12" x14ac:dyDescent="0.25">
      <c r="A167" s="104"/>
      <c r="B167" s="194" t="s">
        <v>158</v>
      </c>
      <c r="C167" s="277" t="s">
        <v>31</v>
      </c>
      <c r="D167" s="278"/>
      <c r="E167" s="278"/>
      <c r="F167" s="278"/>
      <c r="G167" s="278"/>
      <c r="H167" s="195">
        <v>570</v>
      </c>
      <c r="I167" s="285">
        <f t="shared" si="7"/>
        <v>0</v>
      </c>
      <c r="J167" s="286"/>
      <c r="K167" s="202">
        <f t="shared" si="8"/>
        <v>0</v>
      </c>
      <c r="L167" s="197">
        <v>570</v>
      </c>
    </row>
    <row r="168" spans="1:12" x14ac:dyDescent="0.25">
      <c r="A168" s="104"/>
      <c r="B168" s="194" t="s">
        <v>165</v>
      </c>
      <c r="C168" s="277" t="s">
        <v>32</v>
      </c>
      <c r="D168" s="278"/>
      <c r="E168" s="278"/>
      <c r="F168" s="278"/>
      <c r="G168" s="278"/>
      <c r="H168" s="195">
        <v>500</v>
      </c>
      <c r="I168" s="285">
        <f t="shared" si="7"/>
        <v>0</v>
      </c>
      <c r="J168" s="286"/>
      <c r="K168" s="202">
        <f t="shared" si="8"/>
        <v>0</v>
      </c>
      <c r="L168" s="197">
        <v>500</v>
      </c>
    </row>
    <row r="169" spans="1:12" x14ac:dyDescent="0.25">
      <c r="A169" s="104"/>
      <c r="B169" s="194" t="s">
        <v>159</v>
      </c>
      <c r="C169" s="277" t="s">
        <v>33</v>
      </c>
      <c r="D169" s="278"/>
      <c r="E169" s="278"/>
      <c r="F169" s="278"/>
      <c r="G169" s="278"/>
      <c r="H169" s="195">
        <v>70</v>
      </c>
      <c r="I169" s="285">
        <f t="shared" si="7"/>
        <v>0</v>
      </c>
      <c r="J169" s="286"/>
      <c r="K169" s="202">
        <f t="shared" si="8"/>
        <v>0</v>
      </c>
      <c r="L169" s="197">
        <v>70</v>
      </c>
    </row>
    <row r="170" spans="1:12" x14ac:dyDescent="0.25">
      <c r="A170" s="104"/>
      <c r="B170" s="194" t="s">
        <v>166</v>
      </c>
      <c r="C170" s="277" t="s">
        <v>167</v>
      </c>
      <c r="D170" s="278"/>
      <c r="E170" s="278"/>
      <c r="F170" s="278"/>
      <c r="G170" s="278"/>
      <c r="H170" s="195">
        <v>0</v>
      </c>
      <c r="I170" s="285">
        <f t="shared" si="7"/>
        <v>0</v>
      </c>
      <c r="J170" s="286"/>
      <c r="K170" s="202" t="e">
        <f t="shared" si="8"/>
        <v>#DIV/0!</v>
      </c>
      <c r="L170" s="197">
        <v>0</v>
      </c>
    </row>
    <row r="171" spans="1:12" ht="25.5" x14ac:dyDescent="0.25">
      <c r="A171" s="104"/>
      <c r="B171" s="184" t="s">
        <v>189</v>
      </c>
      <c r="C171" s="273" t="s">
        <v>190</v>
      </c>
      <c r="D171" s="274"/>
      <c r="E171" s="274"/>
      <c r="F171" s="274"/>
      <c r="G171" s="274"/>
      <c r="H171" s="185">
        <v>4289.5200000000004</v>
      </c>
      <c r="I171" s="271">
        <f t="shared" si="7"/>
        <v>0</v>
      </c>
      <c r="J171" s="272"/>
      <c r="K171" s="199">
        <f t="shared" si="8"/>
        <v>0</v>
      </c>
      <c r="L171" s="187">
        <v>4289.5200000000004</v>
      </c>
    </row>
    <row r="172" spans="1:12" x14ac:dyDescent="0.25">
      <c r="A172" s="104"/>
      <c r="B172" s="188" t="s">
        <v>122</v>
      </c>
      <c r="C172" s="265" t="s">
        <v>123</v>
      </c>
      <c r="D172" s="266"/>
      <c r="E172" s="266"/>
      <c r="F172" s="266"/>
      <c r="G172" s="266"/>
      <c r="H172" s="189">
        <v>4289.5200000000004</v>
      </c>
      <c r="I172" s="267">
        <f t="shared" si="7"/>
        <v>0</v>
      </c>
      <c r="J172" s="268"/>
      <c r="K172" s="200">
        <f t="shared" si="8"/>
        <v>0</v>
      </c>
      <c r="L172" s="191">
        <v>4289.5200000000004</v>
      </c>
    </row>
    <row r="173" spans="1:12" x14ac:dyDescent="0.25">
      <c r="A173" s="104"/>
      <c r="B173" s="188" t="s">
        <v>138</v>
      </c>
      <c r="C173" s="265" t="s">
        <v>139</v>
      </c>
      <c r="D173" s="266"/>
      <c r="E173" s="266"/>
      <c r="F173" s="266"/>
      <c r="G173" s="266"/>
      <c r="H173" s="189">
        <v>4289.5200000000004</v>
      </c>
      <c r="I173" s="267">
        <f t="shared" si="7"/>
        <v>0</v>
      </c>
      <c r="J173" s="268"/>
      <c r="K173" s="200">
        <f t="shared" si="8"/>
        <v>0</v>
      </c>
      <c r="L173" s="191">
        <v>4289.5200000000004</v>
      </c>
    </row>
    <row r="174" spans="1:12" x14ac:dyDescent="0.25">
      <c r="A174" s="104"/>
      <c r="B174" s="194" t="s">
        <v>158</v>
      </c>
      <c r="C174" s="277" t="s">
        <v>31</v>
      </c>
      <c r="D174" s="278"/>
      <c r="E174" s="278"/>
      <c r="F174" s="278"/>
      <c r="G174" s="278"/>
      <c r="H174" s="195">
        <v>4289.5200000000004</v>
      </c>
      <c r="I174" s="285">
        <f t="shared" si="7"/>
        <v>0</v>
      </c>
      <c r="J174" s="286"/>
      <c r="K174" s="202">
        <f t="shared" si="8"/>
        <v>0</v>
      </c>
      <c r="L174" s="197">
        <v>4289.5200000000004</v>
      </c>
    </row>
    <row r="175" spans="1:12" x14ac:dyDescent="0.25">
      <c r="A175" s="104"/>
      <c r="B175" s="194" t="s">
        <v>159</v>
      </c>
      <c r="C175" s="277" t="s">
        <v>33</v>
      </c>
      <c r="D175" s="278"/>
      <c r="E175" s="278"/>
      <c r="F175" s="278"/>
      <c r="G175" s="278"/>
      <c r="H175" s="195">
        <v>4289.5200000000004</v>
      </c>
      <c r="I175" s="285">
        <f t="shared" si="7"/>
        <v>0</v>
      </c>
      <c r="J175" s="286"/>
      <c r="K175" s="202">
        <f t="shared" si="8"/>
        <v>0</v>
      </c>
      <c r="L175" s="197">
        <v>4289.5200000000004</v>
      </c>
    </row>
    <row r="176" spans="1:12" x14ac:dyDescent="0.25">
      <c r="A176" s="104"/>
      <c r="B176" s="180" t="s">
        <v>191</v>
      </c>
      <c r="C176" s="269" t="s">
        <v>192</v>
      </c>
      <c r="D176" s="270"/>
      <c r="E176" s="270"/>
      <c r="F176" s="270"/>
      <c r="G176" s="270"/>
      <c r="H176" s="181">
        <v>3574.85</v>
      </c>
      <c r="I176" s="287">
        <f t="shared" si="7"/>
        <v>-3074.85</v>
      </c>
      <c r="J176" s="288"/>
      <c r="K176" s="198">
        <f t="shared" si="8"/>
        <v>-0.86013399163601267</v>
      </c>
      <c r="L176" s="183">
        <v>500</v>
      </c>
    </row>
    <row r="177" spans="1:12" ht="25.5" x14ac:dyDescent="0.25">
      <c r="A177" s="104"/>
      <c r="B177" s="184" t="s">
        <v>193</v>
      </c>
      <c r="C177" s="273" t="s">
        <v>194</v>
      </c>
      <c r="D177" s="274"/>
      <c r="E177" s="274"/>
      <c r="F177" s="274"/>
      <c r="G177" s="274"/>
      <c r="H177" s="185">
        <v>3574.85</v>
      </c>
      <c r="I177" s="271">
        <f t="shared" si="7"/>
        <v>-3074.85</v>
      </c>
      <c r="J177" s="272"/>
      <c r="K177" s="199">
        <f t="shared" si="8"/>
        <v>-0.86013399163601267</v>
      </c>
      <c r="L177" s="187">
        <v>500</v>
      </c>
    </row>
    <row r="178" spans="1:12" x14ac:dyDescent="0.25">
      <c r="A178" s="104"/>
      <c r="B178" s="188" t="s">
        <v>112</v>
      </c>
      <c r="C178" s="265" t="s">
        <v>113</v>
      </c>
      <c r="D178" s="266"/>
      <c r="E178" s="266"/>
      <c r="F178" s="266"/>
      <c r="G178" s="266"/>
      <c r="H178" s="189">
        <v>3574.85</v>
      </c>
      <c r="I178" s="267">
        <f t="shared" si="7"/>
        <v>-3074.85</v>
      </c>
      <c r="J178" s="268"/>
      <c r="K178" s="200">
        <f t="shared" si="8"/>
        <v>-0.86013399163601267</v>
      </c>
      <c r="L178" s="191">
        <v>500</v>
      </c>
    </row>
    <row r="179" spans="1:12" x14ac:dyDescent="0.25">
      <c r="A179" s="104"/>
      <c r="B179" s="188" t="s">
        <v>114</v>
      </c>
      <c r="C179" s="265" t="s">
        <v>113</v>
      </c>
      <c r="D179" s="266"/>
      <c r="E179" s="266"/>
      <c r="F179" s="266"/>
      <c r="G179" s="266"/>
      <c r="H179" s="189">
        <v>3574.85</v>
      </c>
      <c r="I179" s="267">
        <f t="shared" si="7"/>
        <v>-3074.85</v>
      </c>
      <c r="J179" s="268"/>
      <c r="K179" s="200">
        <f t="shared" si="8"/>
        <v>-0.86013399163601267</v>
      </c>
      <c r="L179" s="191">
        <v>500</v>
      </c>
    </row>
    <row r="180" spans="1:12" x14ac:dyDescent="0.25">
      <c r="A180" s="104"/>
      <c r="B180" s="194" t="s">
        <v>170</v>
      </c>
      <c r="C180" s="277" t="s">
        <v>34</v>
      </c>
      <c r="D180" s="278"/>
      <c r="E180" s="278"/>
      <c r="F180" s="278"/>
      <c r="G180" s="278"/>
      <c r="H180" s="195">
        <v>3574.85</v>
      </c>
      <c r="I180" s="285">
        <f t="shared" si="7"/>
        <v>-3074.85</v>
      </c>
      <c r="J180" s="286"/>
      <c r="K180" s="202">
        <f t="shared" si="8"/>
        <v>-0.86013399163601267</v>
      </c>
      <c r="L180" s="197">
        <v>500</v>
      </c>
    </row>
    <row r="181" spans="1:12" x14ac:dyDescent="0.25">
      <c r="A181" s="104"/>
      <c r="B181" s="194" t="s">
        <v>171</v>
      </c>
      <c r="C181" s="277" t="s">
        <v>172</v>
      </c>
      <c r="D181" s="278"/>
      <c r="E181" s="278"/>
      <c r="F181" s="278"/>
      <c r="G181" s="278"/>
      <c r="H181" s="195">
        <v>3574.85</v>
      </c>
      <c r="I181" s="285">
        <f t="shared" si="7"/>
        <v>-3074.85</v>
      </c>
      <c r="J181" s="286"/>
      <c r="K181" s="202">
        <f t="shared" si="8"/>
        <v>-0.86013399163601267</v>
      </c>
      <c r="L181" s="197">
        <v>500</v>
      </c>
    </row>
    <row r="182" spans="1:12" x14ac:dyDescent="0.25"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</row>
    <row r="183" spans="1:12" ht="15.75" x14ac:dyDescent="0.25">
      <c r="B183" s="203"/>
      <c r="C183" s="203"/>
      <c r="D183" s="203"/>
      <c r="E183" s="203"/>
      <c r="F183" s="203"/>
      <c r="G183" s="203"/>
      <c r="H183" s="205"/>
      <c r="I183" s="205"/>
      <c r="J183" s="289" t="s">
        <v>221</v>
      </c>
      <c r="K183" s="289"/>
      <c r="L183" s="289"/>
    </row>
    <row r="184" spans="1:12" ht="15.75" x14ac:dyDescent="0.25">
      <c r="B184" s="203"/>
      <c r="C184" s="203"/>
      <c r="D184" s="203"/>
      <c r="E184" s="203"/>
      <c r="F184" s="203"/>
      <c r="G184" s="203"/>
      <c r="H184" s="206"/>
      <c r="I184" s="206"/>
      <c r="J184" s="289" t="s">
        <v>222</v>
      </c>
      <c r="K184" s="289"/>
      <c r="L184" s="289"/>
    </row>
    <row r="185" spans="1:12" ht="15.75" x14ac:dyDescent="0.25">
      <c r="H185" s="289"/>
      <c r="I185" s="289"/>
      <c r="J185" s="289"/>
      <c r="K185" s="289"/>
      <c r="L185" s="289"/>
    </row>
  </sheetData>
  <mergeCells count="343">
    <mergeCell ref="H185:L185"/>
    <mergeCell ref="C180:G180"/>
    <mergeCell ref="I180:J180"/>
    <mergeCell ref="C176:G176"/>
    <mergeCell ref="I176:J176"/>
    <mergeCell ref="C177:G177"/>
    <mergeCell ref="I177:J177"/>
    <mergeCell ref="J183:L183"/>
    <mergeCell ref="J184:L184"/>
    <mergeCell ref="C175:G175"/>
    <mergeCell ref="I175:J175"/>
    <mergeCell ref="C173:G173"/>
    <mergeCell ref="I173:J173"/>
    <mergeCell ref="C181:G181"/>
    <mergeCell ref="I181:J181"/>
    <mergeCell ref="C178:G178"/>
    <mergeCell ref="I178:J178"/>
    <mergeCell ref="C179:G179"/>
    <mergeCell ref="I179:J179"/>
    <mergeCell ref="C174:G174"/>
    <mergeCell ref="I174:J174"/>
    <mergeCell ref="C172:G172"/>
    <mergeCell ref="I172:J172"/>
    <mergeCell ref="C170:G170"/>
    <mergeCell ref="I170:J170"/>
    <mergeCell ref="C171:G171"/>
    <mergeCell ref="I171:J171"/>
    <mergeCell ref="C168:G168"/>
    <mergeCell ref="I168:J168"/>
    <mergeCell ref="C169:G169"/>
    <mergeCell ref="I169:J169"/>
    <mergeCell ref="C166:G166"/>
    <mergeCell ref="I166:J166"/>
    <mergeCell ref="C167:G167"/>
    <mergeCell ref="I167:J167"/>
    <mergeCell ref="C164:G164"/>
    <mergeCell ref="I164:J164"/>
    <mergeCell ref="C165:G165"/>
    <mergeCell ref="I165:J165"/>
    <mergeCell ref="C162:G162"/>
    <mergeCell ref="I162:J162"/>
    <mergeCell ref="C163:G163"/>
    <mergeCell ref="I163:J163"/>
    <mergeCell ref="C160:G160"/>
    <mergeCell ref="I160:J160"/>
    <mergeCell ref="C161:G161"/>
    <mergeCell ref="I161:J161"/>
    <mergeCell ref="C159:G159"/>
    <mergeCell ref="I159:J159"/>
    <mergeCell ref="C157:G157"/>
    <mergeCell ref="I157:J157"/>
    <mergeCell ref="C158:G158"/>
    <mergeCell ref="I158:J158"/>
    <mergeCell ref="C155:G155"/>
    <mergeCell ref="I155:J155"/>
    <mergeCell ref="C156:G156"/>
    <mergeCell ref="I156:J156"/>
    <mergeCell ref="C153:G153"/>
    <mergeCell ref="I153:J153"/>
    <mergeCell ref="C154:G154"/>
    <mergeCell ref="I154:J154"/>
    <mergeCell ref="C151:G151"/>
    <mergeCell ref="I151:J151"/>
    <mergeCell ref="C152:G152"/>
    <mergeCell ref="I152:J152"/>
    <mergeCell ref="C149:G149"/>
    <mergeCell ref="I149:J149"/>
    <mergeCell ref="C150:G150"/>
    <mergeCell ref="I150:J150"/>
    <mergeCell ref="C147:G147"/>
    <mergeCell ref="I147:J147"/>
    <mergeCell ref="C148:G148"/>
    <mergeCell ref="I148:J148"/>
    <mergeCell ref="C145:G145"/>
    <mergeCell ref="I145:J145"/>
    <mergeCell ref="C146:G146"/>
    <mergeCell ref="I146:J146"/>
    <mergeCell ref="C143:G143"/>
    <mergeCell ref="I143:J143"/>
    <mergeCell ref="C144:G144"/>
    <mergeCell ref="I144:J144"/>
    <mergeCell ref="C141:G141"/>
    <mergeCell ref="I141:J141"/>
    <mergeCell ref="C142:G142"/>
    <mergeCell ref="I142:J142"/>
    <mergeCell ref="C139:G139"/>
    <mergeCell ref="I139:J139"/>
    <mergeCell ref="C140:G140"/>
    <mergeCell ref="I140:J140"/>
    <mergeCell ref="C137:G137"/>
    <mergeCell ref="I137:J137"/>
    <mergeCell ref="C138:G138"/>
    <mergeCell ref="I138:J138"/>
    <mergeCell ref="C135:G135"/>
    <mergeCell ref="I135:J135"/>
    <mergeCell ref="C136:G136"/>
    <mergeCell ref="I136:J136"/>
    <mergeCell ref="C133:G133"/>
    <mergeCell ref="I133:J133"/>
    <mergeCell ref="C134:G134"/>
    <mergeCell ref="I134:J134"/>
    <mergeCell ref="C131:G131"/>
    <mergeCell ref="I131:J131"/>
    <mergeCell ref="C132:G132"/>
    <mergeCell ref="I132:J132"/>
    <mergeCell ref="C129:G129"/>
    <mergeCell ref="I129:J129"/>
    <mergeCell ref="C130:G130"/>
    <mergeCell ref="I130:J130"/>
    <mergeCell ref="C127:G127"/>
    <mergeCell ref="I127:J127"/>
    <mergeCell ref="C128:G128"/>
    <mergeCell ref="I128:J128"/>
    <mergeCell ref="C125:G125"/>
    <mergeCell ref="I125:J125"/>
    <mergeCell ref="C126:G126"/>
    <mergeCell ref="I126:J126"/>
    <mergeCell ref="C123:G123"/>
    <mergeCell ref="I123:J123"/>
    <mergeCell ref="C124:G124"/>
    <mergeCell ref="I124:J124"/>
    <mergeCell ref="C121:G121"/>
    <mergeCell ref="I121:J121"/>
    <mergeCell ref="C122:G122"/>
    <mergeCell ref="I122:J122"/>
    <mergeCell ref="C119:G119"/>
    <mergeCell ref="I119:J119"/>
    <mergeCell ref="C120:G120"/>
    <mergeCell ref="I120:J120"/>
    <mergeCell ref="C117:G117"/>
    <mergeCell ref="I117:J117"/>
    <mergeCell ref="C118:G118"/>
    <mergeCell ref="I118:J118"/>
    <mergeCell ref="C115:G115"/>
    <mergeCell ref="I115:J115"/>
    <mergeCell ref="C116:G116"/>
    <mergeCell ref="I116:J116"/>
    <mergeCell ref="C113:G113"/>
    <mergeCell ref="I113:J113"/>
    <mergeCell ref="C114:G114"/>
    <mergeCell ref="I114:J114"/>
    <mergeCell ref="C112:G112"/>
    <mergeCell ref="I112:J112"/>
    <mergeCell ref="C110:G110"/>
    <mergeCell ref="I110:J110"/>
    <mergeCell ref="C111:G111"/>
    <mergeCell ref="I111:J111"/>
    <mergeCell ref="C108:G108"/>
    <mergeCell ref="I108:J108"/>
    <mergeCell ref="C109:G109"/>
    <mergeCell ref="I109:J109"/>
    <mergeCell ref="C107:G107"/>
    <mergeCell ref="I107:J107"/>
    <mergeCell ref="C106:G106"/>
    <mergeCell ref="I106:J106"/>
    <mergeCell ref="C104:G104"/>
    <mergeCell ref="I104:J104"/>
    <mergeCell ref="C105:G105"/>
    <mergeCell ref="I105:J105"/>
    <mergeCell ref="C102:G102"/>
    <mergeCell ref="I102:J102"/>
    <mergeCell ref="C103:G103"/>
    <mergeCell ref="I103:J103"/>
    <mergeCell ref="C101:G101"/>
    <mergeCell ref="I101:J101"/>
    <mergeCell ref="C99:G99"/>
    <mergeCell ref="I99:J99"/>
    <mergeCell ref="C100:G100"/>
    <mergeCell ref="I100:J100"/>
    <mergeCell ref="C98:G98"/>
    <mergeCell ref="I98:J98"/>
    <mergeCell ref="C96:G96"/>
    <mergeCell ref="I96:J96"/>
    <mergeCell ref="C97:G97"/>
    <mergeCell ref="I97:J97"/>
    <mergeCell ref="C95:G95"/>
    <mergeCell ref="I95:J95"/>
    <mergeCell ref="C94:G94"/>
    <mergeCell ref="I94:J94"/>
    <mergeCell ref="C92:G92"/>
    <mergeCell ref="I92:J92"/>
    <mergeCell ref="C93:G93"/>
    <mergeCell ref="I93:J93"/>
    <mergeCell ref="C90:G90"/>
    <mergeCell ref="I90:J90"/>
    <mergeCell ref="C91:G91"/>
    <mergeCell ref="I91:J91"/>
    <mergeCell ref="C88:G88"/>
    <mergeCell ref="I88:J88"/>
    <mergeCell ref="C89:G89"/>
    <mergeCell ref="I89:J89"/>
    <mergeCell ref="C86:G86"/>
    <mergeCell ref="I86:J86"/>
    <mergeCell ref="C87:G87"/>
    <mergeCell ref="I87:J87"/>
    <mergeCell ref="C84:G84"/>
    <mergeCell ref="I84:J84"/>
    <mergeCell ref="C85:G85"/>
    <mergeCell ref="I85:J85"/>
    <mergeCell ref="C82:G82"/>
    <mergeCell ref="I82:J82"/>
    <mergeCell ref="C83:G83"/>
    <mergeCell ref="I83:J83"/>
    <mergeCell ref="C80:G80"/>
    <mergeCell ref="I80:J80"/>
    <mergeCell ref="C81:G81"/>
    <mergeCell ref="I81:J81"/>
    <mergeCell ref="C78:G78"/>
    <mergeCell ref="I78:J78"/>
    <mergeCell ref="C79:G79"/>
    <mergeCell ref="I79:J79"/>
    <mergeCell ref="C74:G74"/>
    <mergeCell ref="I74:J74"/>
    <mergeCell ref="C77:G77"/>
    <mergeCell ref="I77:J77"/>
    <mergeCell ref="C75:G75"/>
    <mergeCell ref="C76:G76"/>
    <mergeCell ref="C72:G72"/>
    <mergeCell ref="I72:J72"/>
    <mergeCell ref="C73:G73"/>
    <mergeCell ref="I73:J73"/>
    <mergeCell ref="C70:G70"/>
    <mergeCell ref="I70:J70"/>
    <mergeCell ref="C71:G71"/>
    <mergeCell ref="I71:J71"/>
    <mergeCell ref="C68:G68"/>
    <mergeCell ref="I68:J68"/>
    <mergeCell ref="C69:G69"/>
    <mergeCell ref="I69:J69"/>
    <mergeCell ref="C66:G66"/>
    <mergeCell ref="I66:J66"/>
    <mergeCell ref="C67:G67"/>
    <mergeCell ref="I67:J67"/>
    <mergeCell ref="C64:G64"/>
    <mergeCell ref="I64:J64"/>
    <mergeCell ref="C65:G65"/>
    <mergeCell ref="I65:J65"/>
    <mergeCell ref="C62:G62"/>
    <mergeCell ref="I62:J62"/>
    <mergeCell ref="C63:G63"/>
    <mergeCell ref="I63:J63"/>
    <mergeCell ref="C60:G60"/>
    <mergeCell ref="I60:J60"/>
    <mergeCell ref="C61:G61"/>
    <mergeCell ref="I61:J61"/>
    <mergeCell ref="C58:G58"/>
    <mergeCell ref="I58:J58"/>
    <mergeCell ref="C59:G59"/>
    <mergeCell ref="I59:J59"/>
    <mergeCell ref="C56:G56"/>
    <mergeCell ref="I56:J56"/>
    <mergeCell ref="C57:G57"/>
    <mergeCell ref="I57:J57"/>
    <mergeCell ref="I36:J36"/>
    <mergeCell ref="C39:G39"/>
    <mergeCell ref="C40:G40"/>
    <mergeCell ref="C54:G54"/>
    <mergeCell ref="I54:J54"/>
    <mergeCell ref="C55:G55"/>
    <mergeCell ref="I55:J55"/>
    <mergeCell ref="C52:G52"/>
    <mergeCell ref="I52:J52"/>
    <mergeCell ref="C53:G53"/>
    <mergeCell ref="I53:J53"/>
    <mergeCell ref="C50:G50"/>
    <mergeCell ref="I50:J50"/>
    <mergeCell ref="C51:G51"/>
    <mergeCell ref="I51:J51"/>
    <mergeCell ref="C48:G48"/>
    <mergeCell ref="I48:J48"/>
    <mergeCell ref="C49:G49"/>
    <mergeCell ref="I49:J49"/>
    <mergeCell ref="C47:G47"/>
    <mergeCell ref="I47:J47"/>
    <mergeCell ref="C41:G41"/>
    <mergeCell ref="C42:G42"/>
    <mergeCell ref="C30:G30"/>
    <mergeCell ref="I30:J30"/>
    <mergeCell ref="C34:G34"/>
    <mergeCell ref="I34:J34"/>
    <mergeCell ref="C35:G35"/>
    <mergeCell ref="I35:J35"/>
    <mergeCell ref="C45:G45"/>
    <mergeCell ref="I45:J45"/>
    <mergeCell ref="C46:G46"/>
    <mergeCell ref="I46:J46"/>
    <mergeCell ref="C37:G37"/>
    <mergeCell ref="I37:J37"/>
    <mergeCell ref="C38:G38"/>
    <mergeCell ref="C43:G43"/>
    <mergeCell ref="C44:G44"/>
    <mergeCell ref="C36:G36"/>
    <mergeCell ref="I28:J28"/>
    <mergeCell ref="C28:G28"/>
    <mergeCell ref="C27:G27"/>
    <mergeCell ref="I27:J27"/>
    <mergeCell ref="C22:G22"/>
    <mergeCell ref="I22:J22"/>
    <mergeCell ref="C33:G33"/>
    <mergeCell ref="I33:J33"/>
    <mergeCell ref="C31:G31"/>
    <mergeCell ref="I31:J31"/>
    <mergeCell ref="C32:G32"/>
    <mergeCell ref="C23:G23"/>
    <mergeCell ref="I26:J26"/>
    <mergeCell ref="C25:G25"/>
    <mergeCell ref="I25:J25"/>
    <mergeCell ref="C26:G26"/>
    <mergeCell ref="I23:J23"/>
    <mergeCell ref="C24:G24"/>
    <mergeCell ref="I24:J24"/>
    <mergeCell ref="C29:G29"/>
    <mergeCell ref="I29:J29"/>
    <mergeCell ref="C17:G17"/>
    <mergeCell ref="I17:J17"/>
    <mergeCell ref="C18:G18"/>
    <mergeCell ref="I18:J18"/>
    <mergeCell ref="I15:J15"/>
    <mergeCell ref="C16:G16"/>
    <mergeCell ref="I16:J16"/>
    <mergeCell ref="C15:G15"/>
    <mergeCell ref="C21:G21"/>
    <mergeCell ref="I21:J21"/>
    <mergeCell ref="I19:J19"/>
    <mergeCell ref="C20:G20"/>
    <mergeCell ref="I20:J20"/>
    <mergeCell ref="C19:G19"/>
    <mergeCell ref="M1:M2"/>
    <mergeCell ref="C4:G4"/>
    <mergeCell ref="I4:J4"/>
    <mergeCell ref="C10:G10"/>
    <mergeCell ref="C8:G8"/>
    <mergeCell ref="I13:J13"/>
    <mergeCell ref="B2:L2"/>
    <mergeCell ref="C14:G14"/>
    <mergeCell ref="I14:J14"/>
    <mergeCell ref="C11:G11"/>
    <mergeCell ref="I11:J11"/>
    <mergeCell ref="C12:G12"/>
    <mergeCell ref="I12:J12"/>
    <mergeCell ref="C5:G5"/>
    <mergeCell ref="I5:J5"/>
    <mergeCell ref="C13:G13"/>
  </mergeCells>
  <pageMargins left="0.7" right="0.7" top="0.75" bottom="0.75" header="0.3" footer="0.3"/>
  <pageSetup paperSize="9" scale="73" orientation="landscape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